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rinacygankova/Desktop/"/>
    </mc:Choice>
  </mc:AlternateContent>
  <xr:revisionPtr revIDLastSave="0" documentId="8_{042B85B2-8499-1947-800C-3FA57C3210DA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Резюме поездки" sheetId="1" r:id="rId1"/>
    <sheet name="Варианты" sheetId="2" r:id="rId2"/>
    <sheet name="Расписание" sheetId="3" r:id="rId3"/>
    <sheet name="Бюджет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G17" i="4" s="1"/>
  <c r="H17" i="4" s="1"/>
  <c r="H13" i="4"/>
  <c r="F13" i="4"/>
  <c r="H12" i="4"/>
  <c r="F12" i="4"/>
  <c r="H11" i="4"/>
  <c r="F11" i="4"/>
  <c r="H10" i="4"/>
  <c r="F10" i="4"/>
  <c r="H9" i="4"/>
  <c r="F9" i="4"/>
  <c r="F15" i="4" s="1"/>
  <c r="H8" i="4"/>
  <c r="F8" i="4"/>
  <c r="H7" i="4"/>
  <c r="F7" i="4"/>
  <c r="H6" i="4"/>
  <c r="F6" i="4"/>
  <c r="C12" i="1" s="1"/>
  <c r="F13" i="2"/>
  <c r="F12" i="2"/>
  <c r="I12" i="1"/>
  <c r="E12" i="1"/>
  <c r="F16" i="4" l="1"/>
  <c r="G12" i="1" s="1"/>
  <c r="H15" i="4"/>
  <c r="G16" i="4"/>
  <c r="H16" i="4" s="1"/>
  <c r="F17" i="4" l="1"/>
  <c r="A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tc={EB58574E-EA6E-A333-EF0B-7A657CEE7CF9}</author>
  </authors>
  <commentList>
    <comment ref="B3" authorId="0" shapeId="0" xr:uid="{00000000-0006-0000-03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Резерв можно изменить. Все итоговые суммы пересчитаются автоматически.</t>
      </text>
    </comment>
  </commentList>
</comments>
</file>

<file path=xl/sharedStrings.xml><?xml version="1.0" encoding="utf-8"?>
<sst xmlns="http://schemas.openxmlformats.org/spreadsheetml/2006/main" count="469" uniqueCount="221">
  <si>
    <t>КЕЙС №10 · ОРГАНИЗАЦИЯ ПОЕЗДКИ РУКОВОДИТЕЛЯ</t>
  </si>
  <si>
    <t>Учебный кейс для портфолио. Маршрут и объекты реальные; компания «Пульс», руководитель, встречи и часть бюджетных допущений вымышлены.</t>
  </si>
  <si>
    <t>ПАСПОРТ ПОЕЗДКИ</t>
  </si>
  <si>
    <t>Маршрут</t>
  </si>
  <si>
    <t>Москва → Санкт-Петербург → Москва</t>
  </si>
  <si>
    <t>Даты</t>
  </si>
  <si>
    <t>15–17 сентября 2026 · 3 дня / 2 ночи</t>
  </si>
  <si>
    <t>Цель</t>
  </si>
  <si>
    <t>Переговоры с партнёрами и рабочая встреча с проектной командой</t>
  </si>
  <si>
    <t>Путешественник</t>
  </si>
  <si>
    <t>Руководитель учебной компании «Пульс»</t>
  </si>
  <si>
    <t>Ограничение</t>
  </si>
  <si>
    <t>Комфортный маршрут, центр города, резерв времени и бюджет до 50 000 ₽</t>
  </si>
  <si>
    <t>Итоговый бюджет</t>
  </si>
  <si>
    <t>Билеты</t>
  </si>
  <si>
    <t>Отель</t>
  </si>
  <si>
    <t>Резерв</t>
  </si>
  <si>
    <t>Событий</t>
  </si>
  <si>
    <t>ВЫБРАННОЕ РЕШЕНИЕ</t>
  </si>
  <si>
    <t>Транспорт</t>
  </si>
  <si>
    <t>Ранний «Сапсан» туда и вечерний «Сапсан» обратно</t>
  </si>
  <si>
    <t>Cosmos Санкт-Петербург Невский Отель 4* · 2 ночи</t>
  </si>
  <si>
    <t>Почему</t>
  </si>
  <si>
    <t>Поезд приезжает в центр; отель находится в 50 м от Московского вокзала; меньше трансферов и риск опоздания</t>
  </si>
  <si>
    <t>Риск и защита</t>
  </si>
  <si>
    <t>Цены динамические — сохранить запасной поезд и повторно проверить тариф за 24 часа до оплаты</t>
  </si>
  <si>
    <t>ЧЕК-ЛИСТ АССИСТЕНТА ДО БРОНИРОВАНИЯ</t>
  </si>
  <si>
    <t>1</t>
  </si>
  <si>
    <t>Получить паспортные данные и проверить написание ФИО</t>
  </si>
  <si>
    <t>До оплаты</t>
  </si>
  <si>
    <t>2</t>
  </si>
  <si>
    <t>Уточнить предпочтения по месту, багажу и питанию</t>
  </si>
  <si>
    <t>3</t>
  </si>
  <si>
    <t>Проверить правила возврата билетов и отмены отеля</t>
  </si>
  <si>
    <t>4</t>
  </si>
  <si>
    <t>Подтвердить хранение багажа до заселения</t>
  </si>
  <si>
    <t>Подтвердить</t>
  </si>
  <si>
    <t>5</t>
  </si>
  <si>
    <t>Добавить билеты, адреса и контакты в календарь</t>
  </si>
  <si>
    <t>После оплаты</t>
  </si>
  <si>
    <t>6</t>
  </si>
  <si>
    <t>Заказать трансферы и оставить временной резерв</t>
  </si>
  <si>
    <t>За день</t>
  </si>
  <si>
    <t>7</t>
  </si>
  <si>
    <t>После поездки собрать чеки и закрывающие документы</t>
  </si>
  <si>
    <t>После поездки</t>
  </si>
  <si>
    <t>СРАВНЕНИЕ БИЛЕТОВ И ОТЕЛЕЙ</t>
  </si>
  <si>
    <t>Реальные названия, адреса и ссылки; время и цены — ориентиры на 07.08.2026. Учебная компания и деловые встречи вымышлены.</t>
  </si>
  <si>
    <t>1. ВАРИАНТЫ ТРАНСПОРТА</t>
  </si>
  <si>
    <t>Вариант</t>
  </si>
  <si>
    <t>Отправление</t>
  </si>
  <si>
    <t>Прибытие</t>
  </si>
  <si>
    <t>В пути</t>
  </si>
  <si>
    <t>Бюджет туда-обратно</t>
  </si>
  <si>
    <t>Плюсы</t>
  </si>
  <si>
    <t>Риски</t>
  </si>
  <si>
    <t>Решение</t>
  </si>
  <si>
    <t>Источник</t>
  </si>
  <si>
    <t>Сапсан · ранний</t>
  </si>
  <si>
    <t>Москва ↔ Санкт-Петербург</t>
  </si>
  <si>
    <t>05:45 / 17:00</t>
  </si>
  <si>
    <t>09:32 / 20:52</t>
  </si>
  <si>
    <t>≈ 3 ч 50 мин</t>
  </si>
  <si>
    <t>Центр—центр; можно работать в пути; отель у вокзала</t>
  </si>
  <si>
    <t>Динамическая цена</t>
  </si>
  <si>
    <t>Рекомендуется</t>
  </si>
  <si>
    <t>https://www.tutu.ru/poezda/sapsan/Moskva/Sankt-peterburg/</t>
  </si>
  <si>
    <t>Сапсан · запасной</t>
  </si>
  <si>
    <t>06:50 / 17:10</t>
  </si>
  <si>
    <t>10:50 / 21:15</t>
  </si>
  <si>
    <t>≈ 4 часа</t>
  </si>
  <si>
    <t>Более спокойный выезд; прямой маршрут</t>
  </si>
  <si>
    <t>Меньше времени на встречи в первый день</t>
  </si>
  <si>
    <t>Запасной</t>
  </si>
  <si>
    <t>https://www.tutu.ru/poezda/Sankt-Peterburg/Moskva/</t>
  </si>
  <si>
    <t>Самолёт</t>
  </si>
  <si>
    <t>Москва ↔ Пулково</t>
  </si>
  <si>
    <t>По расписанию</t>
  </si>
  <si>
    <t>Полёт ≈ 1 ч 15 мин</t>
  </si>
  <si>
    <t>Быстрый полёт</t>
  </si>
  <si>
    <t>Аэропорты, досмотр и трансферы увеличивают общее время</t>
  </si>
  <si>
    <t>Не выбран</t>
  </si>
  <si>
    <t>https://www.aviasales.ru/routes/mow/led</t>
  </si>
  <si>
    <t>2. ВАРИАНТЫ ОТЕЛЯ</t>
  </si>
  <si>
    <t>Категория</t>
  </si>
  <si>
    <t>Адрес/локация</t>
  </si>
  <si>
    <t>До вокзала</t>
  </si>
  <si>
    <t>Цена за ночь</t>
  </si>
  <si>
    <t>2 ночи</t>
  </si>
  <si>
    <t>Ограничения</t>
  </si>
  <si>
    <t>Cosmos Санкт-Петербург Невский</t>
  </si>
  <si>
    <t>4*</t>
  </si>
  <si>
    <t>Гончарная ул., 4А</t>
  </si>
  <si>
    <t>50 м</t>
  </si>
  <si>
    <t>Минимум трансферов; завтрак; переговорные комнаты</t>
  </si>
  <si>
    <t>Дороже бюджетных вариантов</t>
  </si>
  <si>
    <t>https://nevsky.cosmosgroup.ru/</t>
  </si>
  <si>
    <t>Kentron Boutique Hotel</t>
  </si>
  <si>
    <t>Бутик-отель</t>
  </si>
  <si>
    <t>Невский проспект, 111/3</t>
  </si>
  <si>
    <t>Рядом</t>
  </si>
  <si>
    <t>Ниже стоимость; центр; Wi-Fi</t>
  </si>
  <si>
    <t>Меньше бизнес-инфраструктуры</t>
  </si>
  <si>
    <t>Эконом-вариант</t>
  </si>
  <si>
    <t>https://kentronhotel.ru/</t>
  </si>
  <si>
    <t>Novotel Санкт-Петербург Центр</t>
  </si>
  <si>
    <t>Ул. Маяковского; 10 минут пешком</t>
  </si>
  <si>
    <t>≈ 10 минут</t>
  </si>
  <si>
    <t>Центр; конференц-залы; завтрак</t>
  </si>
  <si>
    <t>Стоимость нужно проверить на даты</t>
  </si>
  <si>
    <t>https://accor.ru/sankt-peterburg/novotel-saint-petersburg-center/</t>
  </si>
  <si>
    <t>Выбор: ранний «Сапсан» + Cosmos Невский. Главная причина — маршрут центр—центр и отель в 50 м от вокзала: меньше риска опозданий и лишних трансферов.</t>
  </si>
  <si>
    <t>РАСПИСАНИЕ РУКОВОДИТЕЛЯ · 15–17 СЕНТЯБРЯ 2026</t>
  </si>
  <si>
    <t>Учебное расписание. Компания «Пульс», руководитель и деловые встречи вымышлены; транспорт и отель основаны на открытых данных.</t>
  </si>
  <si>
    <t>Дата</t>
  </si>
  <si>
    <t>Время</t>
  </si>
  <si>
    <t>Событие</t>
  </si>
  <si>
    <t>Место</t>
  </si>
  <si>
    <t>Участники</t>
  </si>
  <si>
    <t>Что подготовить</t>
  </si>
  <si>
    <t>Ответственный</t>
  </si>
  <si>
    <t>Статус</t>
  </si>
  <si>
    <t>2026-09-15</t>
  </si>
  <si>
    <t>Прибытие на Ленинградский вокзал</t>
  </si>
  <si>
    <t>Москва</t>
  </si>
  <si>
    <t>Руководитель</t>
  </si>
  <si>
    <t>Паспорт, билет, багаж</t>
  </si>
  <si>
    <t>Ассистент</t>
  </si>
  <si>
    <t>Запланировано</t>
  </si>
  <si>
    <t>Сапсан в Санкт-Петербург</t>
  </si>
  <si>
    <t>Ленинградский вокзал</t>
  </si>
  <si>
    <t>Билет и вагон в календаре</t>
  </si>
  <si>
    <t>К бронированию</t>
  </si>
  <si>
    <t>Прибытие и передача багажа в отель</t>
  </si>
  <si>
    <t>Московский вокзал / Cosmos</t>
  </si>
  <si>
    <t>Подтверждение раннего хранения багажа</t>
  </si>
  <si>
    <t>Нужно подтвердить</t>
  </si>
  <si>
    <t>Внутренняя подготовка к переговорам</t>
  </si>
  <si>
    <t>Отель, переговорная</t>
  </si>
  <si>
    <t>Руководитель, ассистент</t>
  </si>
  <si>
    <t>Повестка, цифры, список решений</t>
  </si>
  <si>
    <t>Переговоры с партнёром «Нева»</t>
  </si>
  <si>
    <t>Невский проспект</t>
  </si>
  <si>
    <t>Руководитель, партнёр</t>
  </si>
  <si>
    <t>Презентация и проект договора</t>
  </si>
  <si>
    <t>Фиксация итогов дня</t>
  </si>
  <si>
    <t>Протокол и следующие шаги</t>
  </si>
  <si>
    <t>2026-09-16</t>
  </si>
  <si>
    <t>Завтрак и просмотр расписания</t>
  </si>
  <si>
    <t>Краткий бриф на день</t>
  </si>
  <si>
    <t>Стратегическая встреча с командой проекта</t>
  </si>
  <si>
    <t>Деловой центр</t>
  </si>
  <si>
    <t>Руководитель, команда</t>
  </si>
  <si>
    <t>План проекта, риски, бюджет</t>
  </si>
  <si>
    <t>Деловой обед</t>
  </si>
  <si>
    <t>Центр Санкт-Петербурга</t>
  </si>
  <si>
    <t>Бронь стола, лимит расходов</t>
  </si>
  <si>
    <t>Резервное окно / перенос встречи</t>
  </si>
  <si>
    <t>По маршруту</t>
  </si>
  <si>
    <t>Без дополнительной подготовки</t>
  </si>
  <si>
    <t>Рабочий блок и ответы команде</t>
  </si>
  <si>
    <t>Список срочных вопросов</t>
  </si>
  <si>
    <t>2026-09-17</t>
  </si>
  <si>
    <t>Завтрак и выезд из номера</t>
  </si>
  <si>
    <t>Проверить счёт и закрывающие документы</t>
  </si>
  <si>
    <t>Финальная встреча и согласование решений</t>
  </si>
  <si>
    <t>Итоги и перечень договорённостей</t>
  </si>
  <si>
    <t>Подготовка итогового письма</t>
  </si>
  <si>
    <t>Отель / коворкинг</t>
  </si>
  <si>
    <t>Протокол поездки</t>
  </si>
  <si>
    <t>Переход на Московский вокзал</t>
  </si>
  <si>
    <t>Cosmos → вокзал</t>
  </si>
  <si>
    <t>Билет, паспорт, багаж</t>
  </si>
  <si>
    <t>Сапсан в Москву</t>
  </si>
  <si>
    <t>Московский вокзал</t>
  </si>
  <si>
    <t>Прибытие в Москву</t>
  </si>
  <si>
    <t>Такси заказано заранее</t>
  </si>
  <si>
    <t>БЮДЖЕТ ДЕЛОВОЙ ПОЕЗДКИ</t>
  </si>
  <si>
    <t>Цены проверены 07.08.2026 и используются как ориентир. Перед оплатой ассистент повторно проверяет тариф, возврат и итоговую сумму.</t>
  </si>
  <si>
    <t>Редактируемое допущение: резерв на изменение цен и непредвиденные расходы</t>
  </si>
  <si>
    <t>Статья</t>
  </si>
  <si>
    <t>Кол-во</t>
  </si>
  <si>
    <t>Ед.</t>
  </si>
  <si>
    <t>Цена за ед.</t>
  </si>
  <si>
    <t>План</t>
  </si>
  <si>
    <t>Факт</t>
  </si>
  <si>
    <t>Отклонение</t>
  </si>
  <si>
    <t>Комментарий</t>
  </si>
  <si>
    <t>Сапсан Москва → Санкт-Петербург</t>
  </si>
  <si>
    <t>билет</t>
  </si>
  <si>
    <t>Ранний поезд; тариф проверить перед оплатой</t>
  </si>
  <si>
    <t>Сапсан Санкт-Петербург → Москва</t>
  </si>
  <si>
    <t>Вечерний поезд; тариф проверить перед оплатой</t>
  </si>
  <si>
    <t>Проживание</t>
  </si>
  <si>
    <t>Cosmos Санкт-Петербург Невский Отель 4*</t>
  </si>
  <si>
    <t>ночь</t>
  </si>
  <si>
    <t>Выбран из-за расположения в 50 м от вокзала</t>
  </si>
  <si>
    <t>Трансфер</t>
  </si>
  <si>
    <t>Такси в Москве</t>
  </si>
  <si>
    <t>поездка</t>
  </si>
  <si>
    <t>Оценка</t>
  </si>
  <si>
    <t>Дом/офис ↔ Ленинградский вокзал</t>
  </si>
  <si>
    <t>Учебное допущение</t>
  </si>
  <si>
    <t>Такси по Санкт-Петербургу</t>
  </si>
  <si>
    <t>Встречи вне пешей доступности</t>
  </si>
  <si>
    <t>Питание</t>
  </si>
  <si>
    <t>Питание и деловые обеды</t>
  </si>
  <si>
    <t>день</t>
  </si>
  <si>
    <t>Лимит</t>
  </si>
  <si>
    <t>Лимит без учёта завтрака в отеле</t>
  </si>
  <si>
    <t>Связь</t>
  </si>
  <si>
    <t>Мобильная связь и интернет</t>
  </si>
  <si>
    <t>пакет</t>
  </si>
  <si>
    <t>На случай дополнительного трафика</t>
  </si>
  <si>
    <t>Материалы</t>
  </si>
  <si>
    <t>Печать и расходные материалы</t>
  </si>
  <si>
    <t>комплект</t>
  </si>
  <si>
    <t>Раздаточные материалы для встреч</t>
  </si>
  <si>
    <t>Подытог</t>
  </si>
  <si>
    <t>Резерв 10%</t>
  </si>
  <si>
    <t>ИТОГОВЫЙ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</si>
</sst>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₽-419]"/>
  </numFmts>
  <fonts count="10">
    <font>
      <sz val="11"/>
      <name val="Carlito"/>
    </font>
    <font>
      <b/>
      <sz val="20"/>
      <color rgb="FFFFFFFF"/>
      <name val="Arial"/>
      <family val="2"/>
    </font>
    <font>
      <i/>
      <sz val="9"/>
      <color rgb="FF667370"/>
      <name val="Arial"/>
      <family val="2"/>
    </font>
    <font>
      <b/>
      <sz val="10"/>
      <color rgb="FF1C2927"/>
      <name val="Arial"/>
      <family val="2"/>
    </font>
    <font>
      <sz val="10"/>
      <color rgb="FF1C2927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21"/>
      <color rgb="FF1C2927"/>
      <name val="Arial"/>
      <family val="2"/>
    </font>
    <font>
      <b/>
      <sz val="21"/>
      <color rgb="FF8A5A00"/>
      <name val="Arial"/>
      <family val="2"/>
    </font>
    <font>
      <b/>
      <sz val="21"/>
      <color rgb="FF255B7A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5302E"/>
      </patternFill>
    </fill>
    <fill>
      <patternFill patternType="solid">
        <fgColor rgb="FFFAF9F5"/>
      </patternFill>
    </fill>
    <fill>
      <patternFill patternType="solid">
        <fgColor rgb="FFECFAD2"/>
      </patternFill>
    </fill>
    <fill>
      <patternFill patternType="solid">
        <fgColor rgb="FFB9F34A"/>
      </patternFill>
    </fill>
    <fill>
      <patternFill patternType="solid">
        <fgColor rgb="FFFFFFFF"/>
      </patternFill>
    </fill>
    <fill>
      <patternFill patternType="solid">
        <fgColor rgb="FF24413E"/>
      </patternFill>
    </fill>
    <fill>
      <patternFill patternType="solid">
        <fgColor rgb="FFFFF0C7"/>
      </patternFill>
    </fill>
    <fill>
      <patternFill patternType="solid">
        <fgColor rgb="FFDDECF8"/>
      </patternFill>
    </fill>
  </fills>
  <borders count="3">
    <border>
      <left/>
      <right/>
      <top/>
      <bottom/>
      <diagonal/>
    </border>
    <border>
      <left style="thin">
        <color rgb="FFD8E0DD"/>
      </left>
      <right style="thin">
        <color rgb="FFD8E0DD"/>
      </right>
      <top style="thin">
        <color rgb="FFD8E0DD"/>
      </top>
      <bottom style="thin">
        <color rgb="FFD8E0DD"/>
      </bottom>
      <diagonal/>
    </border>
    <border>
      <left style="thin">
        <color rgb="FFA8B5B1"/>
      </left>
      <right style="thin">
        <color rgb="FFA8B5B1"/>
      </right>
      <top style="thin">
        <color rgb="FFA8B5B1"/>
      </top>
      <bottom style="thin">
        <color rgb="FFA8B5B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20" fontId="4" fillId="6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3" fontId="9" fillId="9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0">
    <dxf>
      <font>
        <b/>
        <color rgb="FF8A5A00"/>
      </font>
      <fill>
        <patternFill patternType="solid">
          <bgColor rgb="FFFFF0C7"/>
        </patternFill>
      </fill>
    </dxf>
    <dxf>
      <font>
        <b/>
        <color rgb="FF17603A"/>
      </font>
      <fill>
        <patternFill patternType="solid">
          <bgColor rgb="FFDDF4E7"/>
        </patternFill>
      </fill>
    </dxf>
    <dxf>
      <font>
        <b/>
        <color rgb="FFA4322C"/>
      </font>
      <fill>
        <patternFill patternType="solid">
          <bgColor rgb="FFFBE1DF"/>
        </patternFill>
      </fill>
    </dxf>
    <dxf>
      <font>
        <b/>
        <color rgb="FF255B7A"/>
      </font>
      <fill>
        <patternFill patternType="solid">
          <bgColor rgb="FFDDECF8"/>
        </patternFill>
      </fill>
    </dxf>
    <dxf>
      <font>
        <b/>
        <color rgb="FFA4322C"/>
      </font>
      <fill>
        <patternFill patternType="solid">
          <bgColor rgb="FFFBE1DF"/>
        </patternFill>
      </fill>
    </dxf>
    <dxf>
      <font>
        <b/>
        <color rgb="FF8A5A00"/>
      </font>
      <fill>
        <patternFill patternType="solid">
          <bgColor rgb="FFFFF0C7"/>
        </patternFill>
      </fill>
    </dxf>
    <dxf>
      <font>
        <b/>
        <color rgb="FF255B7A"/>
      </font>
      <fill>
        <patternFill patternType="solid">
          <bgColor rgb="FFDDECF8"/>
        </patternFill>
      </fill>
    </dxf>
    <dxf>
      <font>
        <b/>
        <color rgb="FF17603A"/>
      </font>
      <fill>
        <patternFill patternType="solid">
          <bgColor rgb="FFDDF4E7"/>
        </patternFill>
      </fill>
    </dxf>
    <dxf>
      <font>
        <b/>
        <color rgb="FF8A5A00"/>
      </font>
      <fill>
        <patternFill patternType="solid">
          <bgColor rgb="FFFFF0C7"/>
        </patternFill>
      </fill>
    </dxf>
    <dxf>
      <font>
        <b/>
        <color rgb="FF17603A"/>
      </font>
      <fill>
        <patternFill patternType="solid">
          <bgColor rgb="FFDDF4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1422400</xdr:colOff>
      <xdr:row>47</xdr:row>
      <xdr:rowOff>38100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203021AE-BCD9-EF88-DE42-A4341F1427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Дарина Цыганкова" id="{6FE1EE53-06C7-45F1-9B85-5CC9E9597602}" userId="" providerId="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ravelOptionsTable" displayName="TravelOptionsTable" ref="A5:J8" totalsRowShown="0">
  <tableColumns count="10">
    <tableColumn id="1" xr3:uid="{00000000-0010-0000-0000-000001000000}" name="Вариант"/>
    <tableColumn id="2" xr3:uid="{00000000-0010-0000-0000-000002000000}" name="Маршрут"/>
    <tableColumn id="3" xr3:uid="{00000000-0010-0000-0000-000003000000}" name="Отправление"/>
    <tableColumn id="4" xr3:uid="{00000000-0010-0000-0000-000004000000}" name="Прибытие"/>
    <tableColumn id="5" xr3:uid="{00000000-0010-0000-0000-000005000000}" name="В пути"/>
    <tableColumn id="6" xr3:uid="{00000000-0010-0000-0000-000006000000}" name="Бюджет туда-обратно"/>
    <tableColumn id="7" xr3:uid="{00000000-0010-0000-0000-000007000000}" name="Плюсы"/>
    <tableColumn id="8" xr3:uid="{00000000-0010-0000-0000-000008000000}" name="Риски"/>
    <tableColumn id="9" xr3:uid="{00000000-0010-0000-0000-000009000000}" name="Решение"/>
    <tableColumn id="10" xr3:uid="{00000000-0010-0000-0000-00000A000000}" name="Источник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HotelOptionsTable" displayName="HotelOptionsTable" ref="A11:J14" totalsRowShown="0">
  <tableColumns count="10">
    <tableColumn id="1" xr3:uid="{00000000-0010-0000-0100-000001000000}" name="Отель"/>
    <tableColumn id="2" xr3:uid="{00000000-0010-0000-0100-000002000000}" name="Категория"/>
    <tableColumn id="3" xr3:uid="{00000000-0010-0000-0100-000003000000}" name="Адрес/локация"/>
    <tableColumn id="4" xr3:uid="{00000000-0010-0000-0100-000004000000}" name="До вокзала"/>
    <tableColumn id="5" xr3:uid="{00000000-0010-0000-0100-000005000000}" name="Цена за ночь"/>
    <tableColumn id="6" xr3:uid="{00000000-0010-0000-0100-000006000000}" name="2 ночи"/>
    <tableColumn id="7" xr3:uid="{00000000-0010-0000-0100-000007000000}" name="Плюсы"/>
    <tableColumn id="8" xr3:uid="{00000000-0010-0000-0100-000008000000}" name="Ограничения"/>
    <tableColumn id="9" xr3:uid="{00000000-0010-0000-0100-000009000000}" name="Решение"/>
    <tableColumn id="10" xr3:uid="{00000000-0010-0000-0100-00000A000000}" name="Источник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ripScheduleTable" displayName="TripScheduleTable" ref="A4:H21" totalsRowShown="0">
  <tableColumns count="8">
    <tableColumn id="1" xr3:uid="{00000000-0010-0000-0200-000001000000}" name="Дата"/>
    <tableColumn id="2" xr3:uid="{00000000-0010-0000-0200-000002000000}" name="Время"/>
    <tableColumn id="3" xr3:uid="{00000000-0010-0000-0200-000003000000}" name="Событие"/>
    <tableColumn id="4" xr3:uid="{00000000-0010-0000-0200-000004000000}" name="Место"/>
    <tableColumn id="5" xr3:uid="{00000000-0010-0000-0200-000005000000}" name="Участники"/>
    <tableColumn id="6" xr3:uid="{00000000-0010-0000-0200-000006000000}" name="Что подготовить"/>
    <tableColumn id="7" xr3:uid="{00000000-0010-0000-0200-000007000000}" name="Ответственный"/>
    <tableColumn id="8" xr3:uid="{00000000-0010-0000-0200-000008000000}" name="Статус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ravelBudgetTable" displayName="TravelBudgetTable" ref="A5:K13" totalsRowShown="0">
  <tableColumns count="11">
    <tableColumn id="1" xr3:uid="{00000000-0010-0000-0300-000001000000}" name="Категория"/>
    <tableColumn id="2" xr3:uid="{00000000-0010-0000-0300-000002000000}" name="Статья"/>
    <tableColumn id="3" xr3:uid="{00000000-0010-0000-0300-000003000000}" name="Кол-во"/>
    <tableColumn id="4" xr3:uid="{00000000-0010-0000-0300-000004000000}" name="Ед."/>
    <tableColumn id="5" xr3:uid="{00000000-0010-0000-0300-000005000000}" name="Цена за ед."/>
    <tableColumn id="6" xr3:uid="{00000000-0010-0000-0300-000006000000}" name="План"/>
    <tableColumn id="7" xr3:uid="{00000000-0010-0000-0300-000007000000}" name="Факт"/>
    <tableColumn id="8" xr3:uid="{00000000-0010-0000-0300-000008000000}" name="Отклонение"/>
    <tableColumn id="9" xr3:uid="{00000000-0010-0000-0300-000009000000}" name="Статус"/>
    <tableColumn id="10" xr3:uid="{00000000-0010-0000-0300-00000A000000}" name="Комментарий"/>
    <tableColumn id="11" xr3:uid="{00000000-0010-0000-0300-00000B000000}" name="Источник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6-08-06T21:27:52.96" personId="{6FE1EE53-06C7-45F1-9B85-5CC9E9597602}" id="{EB58574E-EA6E-A333-EF0B-7A657CEE7CF9}">
    <text>Резерв можно изменить. Все итоговые суммы пересчитаются автоматически.</text>
  </threadedComment>
</ThreadedComment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tabSelected="1" workbookViewId="0">
      <selection sqref="A1:J1"/>
    </sheetView>
  </sheetViews>
  <sheetFormatPr baseColWidth="10" defaultColWidth="8.83203125" defaultRowHeight="14"/>
  <cols>
    <col min="1" max="1" width="8" customWidth="1"/>
    <col min="2" max="10" width="14" customWidth="1"/>
  </cols>
  <sheetData>
    <row r="1" spans="1:10" ht="40" customHeight="1">
      <c r="A1" s="15" t="s">
        <v>0</v>
      </c>
      <c r="B1" s="15" t="s">
        <v>0</v>
      </c>
      <c r="C1" s="15" t="s">
        <v>0</v>
      </c>
      <c r="D1" s="15" t="s">
        <v>0</v>
      </c>
      <c r="E1" s="15" t="s">
        <v>0</v>
      </c>
      <c r="F1" s="15" t="s">
        <v>0</v>
      </c>
      <c r="G1" s="15" t="s">
        <v>0</v>
      </c>
      <c r="H1" s="15" t="s">
        <v>0</v>
      </c>
      <c r="I1" s="15" t="s">
        <v>0</v>
      </c>
      <c r="J1" s="15" t="s">
        <v>0</v>
      </c>
    </row>
    <row r="2" spans="1:10" ht="31" customHeight="1">
      <c r="A2" s="16" t="s">
        <v>1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6" t="s">
        <v>1</v>
      </c>
      <c r="J2" s="16" t="s">
        <v>1</v>
      </c>
    </row>
    <row r="4" spans="1:10" ht="28" customHeight="1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</row>
    <row r="5" spans="1:10" ht="31" customHeight="1">
      <c r="A5" s="18" t="s">
        <v>3</v>
      </c>
      <c r="B5" s="18"/>
      <c r="C5" s="19" t="s">
        <v>4</v>
      </c>
      <c r="D5" s="19"/>
      <c r="E5" s="19"/>
      <c r="F5" s="19"/>
      <c r="G5" s="19"/>
      <c r="H5" s="19"/>
      <c r="I5" s="19"/>
      <c r="J5" s="19"/>
    </row>
    <row r="6" spans="1:10" ht="31" customHeight="1">
      <c r="A6" s="18" t="s">
        <v>5</v>
      </c>
      <c r="B6" s="18"/>
      <c r="C6" s="19" t="s">
        <v>6</v>
      </c>
      <c r="D6" s="19"/>
      <c r="E6" s="19"/>
      <c r="F6" s="19"/>
      <c r="G6" s="19"/>
      <c r="H6" s="19"/>
      <c r="I6" s="19"/>
      <c r="J6" s="19"/>
    </row>
    <row r="7" spans="1:10" ht="31" customHeight="1">
      <c r="A7" s="18" t="s">
        <v>7</v>
      </c>
      <c r="B7" s="18"/>
      <c r="C7" s="19" t="s">
        <v>8</v>
      </c>
      <c r="D7" s="19"/>
      <c r="E7" s="19"/>
      <c r="F7" s="19"/>
      <c r="G7" s="19"/>
      <c r="H7" s="19"/>
      <c r="I7" s="19"/>
      <c r="J7" s="19"/>
    </row>
    <row r="8" spans="1:10" ht="31" customHeight="1">
      <c r="A8" s="18" t="s">
        <v>9</v>
      </c>
      <c r="B8" s="18"/>
      <c r="C8" s="19" t="s">
        <v>10</v>
      </c>
      <c r="D8" s="19"/>
      <c r="E8" s="19"/>
      <c r="F8" s="19"/>
      <c r="G8" s="19"/>
      <c r="H8" s="19"/>
      <c r="I8" s="19"/>
      <c r="J8" s="19"/>
    </row>
    <row r="9" spans="1:10" ht="31" customHeight="1">
      <c r="A9" s="18" t="s">
        <v>11</v>
      </c>
      <c r="B9" s="18"/>
      <c r="C9" s="19" t="s">
        <v>12</v>
      </c>
      <c r="D9" s="19"/>
      <c r="E9" s="19"/>
      <c r="F9" s="19"/>
      <c r="G9" s="19"/>
      <c r="H9" s="19"/>
      <c r="I9" s="19"/>
      <c r="J9" s="19"/>
    </row>
    <row r="11" spans="1:10">
      <c r="A11" s="20" t="s">
        <v>13</v>
      </c>
      <c r="B11" s="20" t="s">
        <v>13</v>
      </c>
      <c r="C11" s="20" t="s">
        <v>14</v>
      </c>
      <c r="D11" s="20" t="s">
        <v>14</v>
      </c>
      <c r="E11" s="20" t="s">
        <v>15</v>
      </c>
      <c r="F11" s="20" t="s">
        <v>15</v>
      </c>
      <c r="G11" s="20" t="s">
        <v>16</v>
      </c>
      <c r="H11" s="20" t="s">
        <v>16</v>
      </c>
      <c r="I11" s="20" t="s">
        <v>17</v>
      </c>
      <c r="J11" s="20" t="s">
        <v>17</v>
      </c>
    </row>
    <row r="12" spans="1:10">
      <c r="A12" s="21">
        <f>Бюджет!$F$17</f>
        <v>44055</v>
      </c>
      <c r="B12" s="21"/>
      <c r="C12" s="22">
        <f>SUM(Бюджет!$F$6:$F$7)</f>
        <v>9000</v>
      </c>
      <c r="D12" s="22"/>
      <c r="E12" s="22">
        <f>Бюджет!$F$8</f>
        <v>18250</v>
      </c>
      <c r="F12" s="22"/>
      <c r="G12" s="23">
        <f>Бюджет!$F$16</f>
        <v>4005</v>
      </c>
      <c r="H12" s="23"/>
      <c r="I12" s="24">
        <f>COUNTA(Расписание!$C$5:$C$21)</f>
        <v>17</v>
      </c>
      <c r="J12" s="24"/>
    </row>
    <row r="13" spans="1:10">
      <c r="A13" s="21"/>
      <c r="B13" s="21"/>
      <c r="C13" s="22"/>
      <c r="D13" s="22"/>
      <c r="E13" s="22"/>
      <c r="F13" s="22"/>
      <c r="G13" s="23"/>
      <c r="H13" s="23"/>
      <c r="I13" s="24"/>
      <c r="J13" s="24"/>
    </row>
    <row r="15" spans="1:10" ht="28" customHeight="1">
      <c r="A15" s="17" t="s">
        <v>18</v>
      </c>
      <c r="B15" s="17" t="s">
        <v>18</v>
      </c>
      <c r="C15" s="17" t="s">
        <v>18</v>
      </c>
      <c r="D15" s="17" t="s">
        <v>18</v>
      </c>
      <c r="E15" s="17" t="s">
        <v>18</v>
      </c>
      <c r="F15" s="17" t="s">
        <v>18</v>
      </c>
      <c r="G15" s="17" t="s">
        <v>18</v>
      </c>
      <c r="H15" s="17" t="s">
        <v>18</v>
      </c>
      <c r="I15" s="17" t="s">
        <v>18</v>
      </c>
      <c r="J15" s="17" t="s">
        <v>18</v>
      </c>
    </row>
    <row r="16" spans="1:10" ht="38" customHeight="1">
      <c r="A16" s="18" t="s">
        <v>19</v>
      </c>
      <c r="B16" s="18"/>
      <c r="C16" s="19" t="s">
        <v>20</v>
      </c>
      <c r="D16" s="19"/>
      <c r="E16" s="19"/>
      <c r="F16" s="19"/>
      <c r="G16" s="19"/>
      <c r="H16" s="19"/>
      <c r="I16" s="19"/>
      <c r="J16" s="19"/>
    </row>
    <row r="17" spans="1:10" ht="38" customHeight="1">
      <c r="A17" s="18" t="s">
        <v>15</v>
      </c>
      <c r="B17" s="18"/>
      <c r="C17" s="19" t="s">
        <v>21</v>
      </c>
      <c r="D17" s="19"/>
      <c r="E17" s="19"/>
      <c r="F17" s="19"/>
      <c r="G17" s="19"/>
      <c r="H17" s="19"/>
      <c r="I17" s="19"/>
      <c r="J17" s="19"/>
    </row>
    <row r="18" spans="1:10" ht="38" customHeight="1">
      <c r="A18" s="18" t="s">
        <v>22</v>
      </c>
      <c r="B18" s="18"/>
      <c r="C18" s="19" t="s">
        <v>23</v>
      </c>
      <c r="D18" s="19"/>
      <c r="E18" s="19"/>
      <c r="F18" s="19"/>
      <c r="G18" s="19"/>
      <c r="H18" s="19"/>
      <c r="I18" s="19"/>
      <c r="J18" s="19"/>
    </row>
    <row r="19" spans="1:10" ht="38" customHeight="1">
      <c r="A19" s="18" t="s">
        <v>24</v>
      </c>
      <c r="B19" s="18"/>
      <c r="C19" s="19" t="s">
        <v>25</v>
      </c>
      <c r="D19" s="19"/>
      <c r="E19" s="19"/>
      <c r="F19" s="19"/>
      <c r="G19" s="19"/>
      <c r="H19" s="19"/>
      <c r="I19" s="19"/>
      <c r="J19" s="19"/>
    </row>
    <row r="21" spans="1:10" ht="28" customHeight="1">
      <c r="A21" s="17" t="s">
        <v>26</v>
      </c>
      <c r="B21" s="17" t="s">
        <v>26</v>
      </c>
      <c r="C21" s="17" t="s">
        <v>26</v>
      </c>
      <c r="D21" s="17" t="s">
        <v>26</v>
      </c>
      <c r="E21" s="17" t="s">
        <v>26</v>
      </c>
      <c r="F21" s="17" t="s">
        <v>26</v>
      </c>
      <c r="G21" s="17" t="s">
        <v>26</v>
      </c>
      <c r="H21" s="17" t="s">
        <v>26</v>
      </c>
      <c r="I21" s="17" t="s">
        <v>26</v>
      </c>
      <c r="J21" s="17" t="s">
        <v>26</v>
      </c>
    </row>
    <row r="22" spans="1:10" ht="29" customHeight="1">
      <c r="A22" s="14" t="s">
        <v>27</v>
      </c>
      <c r="B22" s="19" t="s">
        <v>28</v>
      </c>
      <c r="C22" s="19"/>
      <c r="D22" s="19"/>
      <c r="E22" s="19"/>
      <c r="F22" s="19"/>
      <c r="G22" s="19"/>
      <c r="H22" s="19"/>
      <c r="I22" s="25" t="s">
        <v>29</v>
      </c>
      <c r="J22" s="25"/>
    </row>
    <row r="23" spans="1:10" ht="29" customHeight="1">
      <c r="A23" s="14" t="s">
        <v>30</v>
      </c>
      <c r="B23" s="19" t="s">
        <v>31</v>
      </c>
      <c r="C23" s="19"/>
      <c r="D23" s="19"/>
      <c r="E23" s="19"/>
      <c r="F23" s="19"/>
      <c r="G23" s="19"/>
      <c r="H23" s="19"/>
      <c r="I23" s="25" t="s">
        <v>29</v>
      </c>
      <c r="J23" s="25"/>
    </row>
    <row r="24" spans="1:10" ht="29" customHeight="1">
      <c r="A24" s="14" t="s">
        <v>32</v>
      </c>
      <c r="B24" s="19" t="s">
        <v>33</v>
      </c>
      <c r="C24" s="19"/>
      <c r="D24" s="19"/>
      <c r="E24" s="19"/>
      <c r="F24" s="19"/>
      <c r="G24" s="19"/>
      <c r="H24" s="19"/>
      <c r="I24" s="25" t="s">
        <v>29</v>
      </c>
      <c r="J24" s="25"/>
    </row>
    <row r="25" spans="1:10" ht="29" customHeight="1">
      <c r="A25" s="14" t="s">
        <v>34</v>
      </c>
      <c r="B25" s="19" t="s">
        <v>35</v>
      </c>
      <c r="C25" s="19"/>
      <c r="D25" s="19"/>
      <c r="E25" s="19"/>
      <c r="F25" s="19"/>
      <c r="G25" s="19"/>
      <c r="H25" s="19"/>
      <c r="I25" s="25" t="s">
        <v>36</v>
      </c>
      <c r="J25" s="25"/>
    </row>
    <row r="26" spans="1:10" ht="29" customHeight="1">
      <c r="A26" s="14" t="s">
        <v>37</v>
      </c>
      <c r="B26" s="19" t="s">
        <v>38</v>
      </c>
      <c r="C26" s="19"/>
      <c r="D26" s="19"/>
      <c r="E26" s="19"/>
      <c r="F26" s="19"/>
      <c r="G26" s="19"/>
      <c r="H26" s="19"/>
      <c r="I26" s="25" t="s">
        <v>39</v>
      </c>
      <c r="J26" s="25"/>
    </row>
    <row r="27" spans="1:10" ht="29" customHeight="1">
      <c r="A27" s="14" t="s">
        <v>40</v>
      </c>
      <c r="B27" s="19" t="s">
        <v>41</v>
      </c>
      <c r="C27" s="19"/>
      <c r="D27" s="19"/>
      <c r="E27" s="19"/>
      <c r="F27" s="19"/>
      <c r="G27" s="19"/>
      <c r="H27" s="19"/>
      <c r="I27" s="25" t="s">
        <v>42</v>
      </c>
      <c r="J27" s="25"/>
    </row>
    <row r="28" spans="1:10" ht="29" customHeight="1">
      <c r="A28" s="14" t="s">
        <v>43</v>
      </c>
      <c r="B28" s="19" t="s">
        <v>44</v>
      </c>
      <c r="C28" s="19"/>
      <c r="D28" s="19"/>
      <c r="E28" s="19"/>
      <c r="F28" s="19"/>
      <c r="G28" s="19"/>
      <c r="H28" s="19"/>
      <c r="I28" s="25" t="s">
        <v>45</v>
      </c>
      <c r="J28" s="25"/>
    </row>
  </sheetData>
  <mergeCells count="47">
    <mergeCell ref="B26:H26"/>
    <mergeCell ref="B27:H27"/>
    <mergeCell ref="B28:H28"/>
    <mergeCell ref="I22:J22"/>
    <mergeCell ref="I23:J23"/>
    <mergeCell ref="I24:J24"/>
    <mergeCell ref="I25:J25"/>
    <mergeCell ref="I26:J26"/>
    <mergeCell ref="I27:J27"/>
    <mergeCell ref="I28:J28"/>
    <mergeCell ref="A21:J21"/>
    <mergeCell ref="B22:H22"/>
    <mergeCell ref="B23:H23"/>
    <mergeCell ref="B24:H24"/>
    <mergeCell ref="B25:H25"/>
    <mergeCell ref="A16:B16"/>
    <mergeCell ref="A17:B17"/>
    <mergeCell ref="A18:B18"/>
    <mergeCell ref="A19:B19"/>
    <mergeCell ref="C16:J16"/>
    <mergeCell ref="C17:J17"/>
    <mergeCell ref="C18:J18"/>
    <mergeCell ref="C19:J19"/>
    <mergeCell ref="G11:H11"/>
    <mergeCell ref="G12:H13"/>
    <mergeCell ref="I11:J11"/>
    <mergeCell ref="I12:J13"/>
    <mergeCell ref="A15:J15"/>
    <mergeCell ref="A11:B11"/>
    <mergeCell ref="A12:B13"/>
    <mergeCell ref="C11:D11"/>
    <mergeCell ref="C12:D13"/>
    <mergeCell ref="E11:F11"/>
    <mergeCell ref="E12:F13"/>
    <mergeCell ref="A7:B7"/>
    <mergeCell ref="A8:B8"/>
    <mergeCell ref="A9:B9"/>
    <mergeCell ref="C5:J5"/>
    <mergeCell ref="C6:J6"/>
    <mergeCell ref="C7:J7"/>
    <mergeCell ref="C8:J8"/>
    <mergeCell ref="C9:J9"/>
    <mergeCell ref="A1:J1"/>
    <mergeCell ref="A2:J2"/>
    <mergeCell ref="A4:J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showGridLines="0" workbookViewId="0"/>
  </sheetViews>
  <sheetFormatPr baseColWidth="10" defaultColWidth="8.83203125" defaultRowHeight="14"/>
  <cols>
    <col min="1" max="1" width="23" customWidth="1"/>
    <col min="2" max="2" width="18" customWidth="1"/>
    <col min="3" max="4" width="16" customWidth="1"/>
    <col min="5" max="5" width="17" customWidth="1"/>
    <col min="6" max="6" width="18" customWidth="1"/>
    <col min="7" max="7" width="32" customWidth="1"/>
    <col min="8" max="8" width="30" customWidth="1"/>
    <col min="9" max="9" width="17" customWidth="1"/>
    <col min="10" max="10" width="38" customWidth="1"/>
  </cols>
  <sheetData>
    <row r="1" spans="1:10" ht="40" customHeight="1">
      <c r="A1" s="15" t="s">
        <v>46</v>
      </c>
      <c r="B1" s="15" t="s">
        <v>46</v>
      </c>
      <c r="C1" s="15" t="s">
        <v>46</v>
      </c>
      <c r="D1" s="15" t="s">
        <v>46</v>
      </c>
      <c r="E1" s="15" t="s">
        <v>46</v>
      </c>
      <c r="F1" s="15" t="s">
        <v>46</v>
      </c>
      <c r="G1" s="15" t="s">
        <v>46</v>
      </c>
      <c r="H1" s="15" t="s">
        <v>46</v>
      </c>
      <c r="I1" s="15" t="s">
        <v>46</v>
      </c>
      <c r="J1" s="15" t="s">
        <v>46</v>
      </c>
    </row>
    <row r="2" spans="1:10" ht="31" customHeight="1">
      <c r="A2" s="16" t="s">
        <v>47</v>
      </c>
      <c r="B2" s="16" t="s">
        <v>47</v>
      </c>
      <c r="C2" s="16" t="s">
        <v>47</v>
      </c>
      <c r="D2" s="16" t="s">
        <v>47</v>
      </c>
      <c r="E2" s="16" t="s">
        <v>47</v>
      </c>
      <c r="F2" s="16" t="s">
        <v>47</v>
      </c>
      <c r="G2" s="16" t="s">
        <v>47</v>
      </c>
      <c r="H2" s="16" t="s">
        <v>47</v>
      </c>
      <c r="I2" s="16" t="s">
        <v>47</v>
      </c>
      <c r="J2" s="16" t="s">
        <v>47</v>
      </c>
    </row>
    <row r="4" spans="1:10" ht="28" customHeight="1">
      <c r="A4" s="17" t="s">
        <v>48</v>
      </c>
      <c r="B4" s="17" t="s">
        <v>48</v>
      </c>
      <c r="C4" s="17" t="s">
        <v>48</v>
      </c>
      <c r="D4" s="17" t="s">
        <v>48</v>
      </c>
      <c r="E4" s="17" t="s">
        <v>48</v>
      </c>
      <c r="F4" s="17" t="s">
        <v>48</v>
      </c>
      <c r="G4" s="17" t="s">
        <v>48</v>
      </c>
      <c r="H4" s="17" t="s">
        <v>48</v>
      </c>
      <c r="I4" s="17" t="s">
        <v>48</v>
      </c>
      <c r="J4" s="17" t="s">
        <v>48</v>
      </c>
    </row>
    <row r="5" spans="1:10" ht="38" customHeight="1">
      <c r="A5" s="3" t="s">
        <v>49</v>
      </c>
      <c r="B5" s="3" t="s">
        <v>3</v>
      </c>
      <c r="C5" s="3" t="s">
        <v>50</v>
      </c>
      <c r="D5" s="3" t="s">
        <v>51</v>
      </c>
      <c r="E5" s="3" t="s">
        <v>52</v>
      </c>
      <c r="F5" s="3" t="s">
        <v>53</v>
      </c>
      <c r="G5" s="3" t="s">
        <v>54</v>
      </c>
      <c r="H5" s="3" t="s">
        <v>55</v>
      </c>
      <c r="I5" s="3" t="s">
        <v>56</v>
      </c>
      <c r="J5" s="3" t="s">
        <v>57</v>
      </c>
    </row>
    <row r="6" spans="1:10" ht="56" customHeight="1">
      <c r="A6" s="4" t="s">
        <v>58</v>
      </c>
      <c r="B6" s="4" t="s">
        <v>59</v>
      </c>
      <c r="C6" s="5" t="s">
        <v>60</v>
      </c>
      <c r="D6" s="5" t="s">
        <v>61</v>
      </c>
      <c r="E6" s="5" t="s">
        <v>62</v>
      </c>
      <c r="F6" s="6">
        <v>9000</v>
      </c>
      <c r="G6" s="4" t="s">
        <v>63</v>
      </c>
      <c r="H6" s="4" t="s">
        <v>64</v>
      </c>
      <c r="I6" s="5" t="s">
        <v>65</v>
      </c>
      <c r="J6" s="4" t="s">
        <v>66</v>
      </c>
    </row>
    <row r="7" spans="1:10" ht="56" customHeight="1">
      <c r="A7" s="4" t="s">
        <v>67</v>
      </c>
      <c r="B7" s="4" t="s">
        <v>59</v>
      </c>
      <c r="C7" s="5" t="s">
        <v>68</v>
      </c>
      <c r="D7" s="5" t="s">
        <v>69</v>
      </c>
      <c r="E7" s="5" t="s">
        <v>70</v>
      </c>
      <c r="F7" s="6">
        <v>7000</v>
      </c>
      <c r="G7" s="4" t="s">
        <v>71</v>
      </c>
      <c r="H7" s="4" t="s">
        <v>72</v>
      </c>
      <c r="I7" s="5" t="s">
        <v>73</v>
      </c>
      <c r="J7" s="4" t="s">
        <v>74</v>
      </c>
    </row>
    <row r="8" spans="1:10" ht="56" customHeight="1">
      <c r="A8" s="4" t="s">
        <v>75</v>
      </c>
      <c r="B8" s="4" t="s">
        <v>76</v>
      </c>
      <c r="C8" s="5" t="s">
        <v>77</v>
      </c>
      <c r="D8" s="5" t="s">
        <v>77</v>
      </c>
      <c r="E8" s="5" t="s">
        <v>78</v>
      </c>
      <c r="F8" s="6">
        <v>12000</v>
      </c>
      <c r="G8" s="4" t="s">
        <v>79</v>
      </c>
      <c r="H8" s="4" t="s">
        <v>80</v>
      </c>
      <c r="I8" s="5" t="s">
        <v>81</v>
      </c>
      <c r="J8" s="4" t="s">
        <v>82</v>
      </c>
    </row>
    <row r="10" spans="1:10" ht="28" customHeight="1">
      <c r="A10" s="17" t="s">
        <v>83</v>
      </c>
      <c r="B10" s="17" t="s">
        <v>83</v>
      </c>
      <c r="C10" s="17" t="s">
        <v>83</v>
      </c>
      <c r="D10" s="17" t="s">
        <v>83</v>
      </c>
      <c r="E10" s="17" t="s">
        <v>83</v>
      </c>
      <c r="F10" s="17" t="s">
        <v>83</v>
      </c>
      <c r="G10" s="17" t="s">
        <v>83</v>
      </c>
      <c r="H10" s="17" t="s">
        <v>83</v>
      </c>
      <c r="I10" s="17" t="s">
        <v>83</v>
      </c>
      <c r="J10" s="17" t="s">
        <v>83</v>
      </c>
    </row>
    <row r="11" spans="1:10" ht="38" customHeight="1">
      <c r="A11" s="3" t="s">
        <v>15</v>
      </c>
      <c r="B11" s="3" t="s">
        <v>84</v>
      </c>
      <c r="C11" s="3" t="s">
        <v>85</v>
      </c>
      <c r="D11" s="3" t="s">
        <v>86</v>
      </c>
      <c r="E11" s="3" t="s">
        <v>87</v>
      </c>
      <c r="F11" s="3" t="s">
        <v>88</v>
      </c>
      <c r="G11" s="3" t="s">
        <v>54</v>
      </c>
      <c r="H11" s="3" t="s">
        <v>89</v>
      </c>
      <c r="I11" s="3" t="s">
        <v>56</v>
      </c>
      <c r="J11" s="3" t="s">
        <v>57</v>
      </c>
    </row>
    <row r="12" spans="1:10" ht="55" customHeight="1">
      <c r="A12" s="4" t="s">
        <v>90</v>
      </c>
      <c r="B12" s="5" t="s">
        <v>91</v>
      </c>
      <c r="C12" s="5" t="s">
        <v>92</v>
      </c>
      <c r="D12" s="5" t="s">
        <v>93</v>
      </c>
      <c r="E12" s="6">
        <v>9125</v>
      </c>
      <c r="F12" s="6">
        <f>E12*2</f>
        <v>18250</v>
      </c>
      <c r="G12" s="4" t="s">
        <v>94</v>
      </c>
      <c r="H12" s="4" t="s">
        <v>95</v>
      </c>
      <c r="I12" s="5" t="s">
        <v>65</v>
      </c>
      <c r="J12" s="4" t="s">
        <v>96</v>
      </c>
    </row>
    <row r="13" spans="1:10" ht="55" customHeight="1">
      <c r="A13" s="4" t="s">
        <v>97</v>
      </c>
      <c r="B13" s="5" t="s">
        <v>98</v>
      </c>
      <c r="C13" s="5" t="s">
        <v>99</v>
      </c>
      <c r="D13" s="5" t="s">
        <v>100</v>
      </c>
      <c r="E13" s="6">
        <v>4000</v>
      </c>
      <c r="F13" s="6">
        <f>E13*2</f>
        <v>8000</v>
      </c>
      <c r="G13" s="4" t="s">
        <v>101</v>
      </c>
      <c r="H13" s="4" t="s">
        <v>102</v>
      </c>
      <c r="I13" s="5" t="s">
        <v>103</v>
      </c>
      <c r="J13" s="4" t="s">
        <v>104</v>
      </c>
    </row>
    <row r="14" spans="1:10" ht="55" customHeight="1">
      <c r="A14" s="4" t="s">
        <v>105</v>
      </c>
      <c r="B14" s="5" t="s">
        <v>91</v>
      </c>
      <c r="C14" s="5" t="s">
        <v>106</v>
      </c>
      <c r="D14" s="5" t="s">
        <v>107</v>
      </c>
      <c r="E14" s="6"/>
      <c r="F14" s="6"/>
      <c r="G14" s="4" t="s">
        <v>108</v>
      </c>
      <c r="H14" s="4" t="s">
        <v>109</v>
      </c>
      <c r="I14" s="5" t="s">
        <v>73</v>
      </c>
      <c r="J14" s="4" t="s">
        <v>110</v>
      </c>
    </row>
    <row r="16" spans="1:10" ht="38" customHeight="1">
      <c r="A16" s="26" t="s">
        <v>111</v>
      </c>
      <c r="B16" s="26" t="s">
        <v>111</v>
      </c>
      <c r="C16" s="26" t="s">
        <v>111</v>
      </c>
      <c r="D16" s="26" t="s">
        <v>111</v>
      </c>
      <c r="E16" s="26" t="s">
        <v>111</v>
      </c>
      <c r="F16" s="26" t="s">
        <v>111</v>
      </c>
      <c r="G16" s="26" t="s">
        <v>111</v>
      </c>
      <c r="H16" s="26" t="s">
        <v>111</v>
      </c>
      <c r="I16" s="26" t="s">
        <v>111</v>
      </c>
      <c r="J16" s="26" t="s">
        <v>111</v>
      </c>
    </row>
  </sheetData>
  <mergeCells count="5">
    <mergeCell ref="A1:J1"/>
    <mergeCell ref="A2:J2"/>
    <mergeCell ref="A4:J4"/>
    <mergeCell ref="A10:J10"/>
    <mergeCell ref="A16:J16"/>
  </mergeCells>
  <conditionalFormatting sqref="I6:I8">
    <cfRule type="containsText" dxfId="9" priority="1" operator="containsText" text="Рекомендуется"/>
    <cfRule type="containsText" dxfId="8" priority="2" operator="containsText" text="Запасной"/>
  </conditionalFormatting>
  <conditionalFormatting sqref="I12:I14">
    <cfRule type="containsText" dxfId="7" priority="3" operator="containsText" text="Рекомендуется"/>
    <cfRule type="containsText" dxfId="6" priority="4" operator="containsText" text="Эконом"/>
  </conditionalFormatting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showGridLines="0" workbookViewId="0"/>
  </sheetViews>
  <sheetFormatPr baseColWidth="10" defaultColWidth="8.83203125" defaultRowHeight="14"/>
  <cols>
    <col min="1" max="1" width="13" customWidth="1"/>
    <col min="2" max="2" width="9" customWidth="1"/>
    <col min="3" max="3" width="35" customWidth="1"/>
    <col min="4" max="4" width="29" customWidth="1"/>
    <col min="5" max="5" width="26" customWidth="1"/>
    <col min="6" max="6" width="37" customWidth="1"/>
    <col min="7" max="7" width="17" customWidth="1"/>
    <col min="8" max="8" width="18" customWidth="1"/>
  </cols>
  <sheetData>
    <row r="1" spans="1:8" ht="40" customHeight="1">
      <c r="A1" s="15" t="s">
        <v>112</v>
      </c>
      <c r="B1" s="15" t="s">
        <v>112</v>
      </c>
      <c r="C1" s="15" t="s">
        <v>112</v>
      </c>
      <c r="D1" s="15" t="s">
        <v>112</v>
      </c>
      <c r="E1" s="15" t="s">
        <v>112</v>
      </c>
      <c r="F1" s="15" t="s">
        <v>112</v>
      </c>
      <c r="G1" s="15" t="s">
        <v>112</v>
      </c>
      <c r="H1" s="15" t="s">
        <v>112</v>
      </c>
    </row>
    <row r="2" spans="1:8" ht="31" customHeight="1">
      <c r="A2" s="16" t="s">
        <v>113</v>
      </c>
      <c r="B2" s="16" t="s">
        <v>113</v>
      </c>
      <c r="C2" s="16" t="s">
        <v>113</v>
      </c>
      <c r="D2" s="16" t="s">
        <v>113</v>
      </c>
      <c r="E2" s="16" t="s">
        <v>113</v>
      </c>
      <c r="F2" s="16" t="s">
        <v>113</v>
      </c>
      <c r="G2" s="16" t="s">
        <v>113</v>
      </c>
      <c r="H2" s="16" t="s">
        <v>113</v>
      </c>
    </row>
    <row r="4" spans="1:8" ht="38" customHeight="1">
      <c r="A4" s="3" t="s">
        <v>114</v>
      </c>
      <c r="B4" s="3" t="s">
        <v>115</v>
      </c>
      <c r="C4" s="3" t="s">
        <v>116</v>
      </c>
      <c r="D4" s="3" t="s">
        <v>117</v>
      </c>
      <c r="E4" s="3" t="s">
        <v>118</v>
      </c>
      <c r="F4" s="3" t="s">
        <v>119</v>
      </c>
      <c r="G4" s="3" t="s">
        <v>120</v>
      </c>
      <c r="H4" s="3" t="s">
        <v>121</v>
      </c>
    </row>
    <row r="5" spans="1:8" ht="39" customHeight="1">
      <c r="A5" s="5" t="s">
        <v>122</v>
      </c>
      <c r="B5" s="13">
        <v>0.19791666666666666</v>
      </c>
      <c r="C5" s="4" t="s">
        <v>123</v>
      </c>
      <c r="D5" s="4" t="s">
        <v>124</v>
      </c>
      <c r="E5" s="4" t="s">
        <v>125</v>
      </c>
      <c r="F5" s="4" t="s">
        <v>126</v>
      </c>
      <c r="G5" s="5" t="s">
        <v>127</v>
      </c>
      <c r="H5" s="5" t="s">
        <v>128</v>
      </c>
    </row>
    <row r="6" spans="1:8" ht="39" customHeight="1">
      <c r="A6" s="5" t="s">
        <v>122</v>
      </c>
      <c r="B6" s="13">
        <v>0.23958333333333334</v>
      </c>
      <c r="C6" s="4" t="s">
        <v>129</v>
      </c>
      <c r="D6" s="4" t="s">
        <v>130</v>
      </c>
      <c r="E6" s="4" t="s">
        <v>125</v>
      </c>
      <c r="F6" s="4" t="s">
        <v>131</v>
      </c>
      <c r="G6" s="5" t="s">
        <v>127</v>
      </c>
      <c r="H6" s="5" t="s">
        <v>132</v>
      </c>
    </row>
    <row r="7" spans="1:8" ht="39" customHeight="1">
      <c r="A7" s="5" t="s">
        <v>122</v>
      </c>
      <c r="B7" s="13">
        <v>0.3972222222222222</v>
      </c>
      <c r="C7" s="4" t="s">
        <v>133</v>
      </c>
      <c r="D7" s="4" t="s">
        <v>134</v>
      </c>
      <c r="E7" s="4" t="s">
        <v>125</v>
      </c>
      <c r="F7" s="4" t="s">
        <v>135</v>
      </c>
      <c r="G7" s="5" t="s">
        <v>127</v>
      </c>
      <c r="H7" s="5" t="s">
        <v>136</v>
      </c>
    </row>
    <row r="8" spans="1:8" ht="39" customHeight="1">
      <c r="A8" s="5" t="s">
        <v>122</v>
      </c>
      <c r="B8" s="13">
        <v>0.47916666666666669</v>
      </c>
      <c r="C8" s="4" t="s">
        <v>137</v>
      </c>
      <c r="D8" s="4" t="s">
        <v>138</v>
      </c>
      <c r="E8" s="4" t="s">
        <v>139</v>
      </c>
      <c r="F8" s="4" t="s">
        <v>140</v>
      </c>
      <c r="G8" s="5" t="s">
        <v>127</v>
      </c>
      <c r="H8" s="5" t="s">
        <v>128</v>
      </c>
    </row>
    <row r="9" spans="1:8" ht="39" customHeight="1">
      <c r="A9" s="5" t="s">
        <v>122</v>
      </c>
      <c r="B9" s="13">
        <v>0.58333333333333337</v>
      </c>
      <c r="C9" s="4" t="s">
        <v>141</v>
      </c>
      <c r="D9" s="4" t="s">
        <v>142</v>
      </c>
      <c r="E9" s="4" t="s">
        <v>143</v>
      </c>
      <c r="F9" s="4" t="s">
        <v>144</v>
      </c>
      <c r="G9" s="5" t="s">
        <v>127</v>
      </c>
      <c r="H9" s="5" t="s">
        <v>136</v>
      </c>
    </row>
    <row r="10" spans="1:8" ht="39" customHeight="1">
      <c r="A10" s="5" t="s">
        <v>122</v>
      </c>
      <c r="B10" s="13">
        <v>0.75</v>
      </c>
      <c r="C10" s="4" t="s">
        <v>145</v>
      </c>
      <c r="D10" s="4" t="s">
        <v>15</v>
      </c>
      <c r="E10" s="4" t="s">
        <v>139</v>
      </c>
      <c r="F10" s="4" t="s">
        <v>146</v>
      </c>
      <c r="G10" s="5" t="s">
        <v>127</v>
      </c>
      <c r="H10" s="5" t="s">
        <v>128</v>
      </c>
    </row>
    <row r="11" spans="1:8" ht="39" customHeight="1">
      <c r="A11" s="5" t="s">
        <v>147</v>
      </c>
      <c r="B11" s="13">
        <v>0.33333333333333331</v>
      </c>
      <c r="C11" s="4" t="s">
        <v>148</v>
      </c>
      <c r="D11" s="4" t="s">
        <v>15</v>
      </c>
      <c r="E11" s="4" t="s">
        <v>125</v>
      </c>
      <c r="F11" s="4" t="s">
        <v>149</v>
      </c>
      <c r="G11" s="5" t="s">
        <v>127</v>
      </c>
      <c r="H11" s="5" t="s">
        <v>128</v>
      </c>
    </row>
    <row r="12" spans="1:8" ht="39" customHeight="1">
      <c r="A12" s="5" t="s">
        <v>147</v>
      </c>
      <c r="B12" s="13">
        <v>0.41666666666666669</v>
      </c>
      <c r="C12" s="4" t="s">
        <v>150</v>
      </c>
      <c r="D12" s="4" t="s">
        <v>151</v>
      </c>
      <c r="E12" s="4" t="s">
        <v>152</v>
      </c>
      <c r="F12" s="4" t="s">
        <v>153</v>
      </c>
      <c r="G12" s="5" t="s">
        <v>127</v>
      </c>
      <c r="H12" s="5" t="s">
        <v>136</v>
      </c>
    </row>
    <row r="13" spans="1:8" ht="39" customHeight="1">
      <c r="A13" s="5" t="s">
        <v>147</v>
      </c>
      <c r="B13" s="13">
        <v>0.54166666666666663</v>
      </c>
      <c r="C13" s="4" t="s">
        <v>154</v>
      </c>
      <c r="D13" s="4" t="s">
        <v>155</v>
      </c>
      <c r="E13" s="4" t="s">
        <v>143</v>
      </c>
      <c r="F13" s="4" t="s">
        <v>156</v>
      </c>
      <c r="G13" s="5" t="s">
        <v>127</v>
      </c>
      <c r="H13" s="5" t="s">
        <v>136</v>
      </c>
    </row>
    <row r="14" spans="1:8" ht="39" customHeight="1">
      <c r="A14" s="5" t="s">
        <v>147</v>
      </c>
      <c r="B14" s="13">
        <v>0.64583333333333337</v>
      </c>
      <c r="C14" s="4" t="s">
        <v>157</v>
      </c>
      <c r="D14" s="4" t="s">
        <v>158</v>
      </c>
      <c r="E14" s="4" t="s">
        <v>125</v>
      </c>
      <c r="F14" s="4" t="s">
        <v>159</v>
      </c>
      <c r="G14" s="5" t="s">
        <v>127</v>
      </c>
      <c r="H14" s="5" t="s">
        <v>16</v>
      </c>
    </row>
    <row r="15" spans="1:8" ht="39" customHeight="1">
      <c r="A15" s="5" t="s">
        <v>147</v>
      </c>
      <c r="B15" s="13">
        <v>0.70833333333333337</v>
      </c>
      <c r="C15" s="4" t="s">
        <v>160</v>
      </c>
      <c r="D15" s="4" t="s">
        <v>15</v>
      </c>
      <c r="E15" s="4" t="s">
        <v>125</v>
      </c>
      <c r="F15" s="4" t="s">
        <v>161</v>
      </c>
      <c r="G15" s="5" t="s">
        <v>127</v>
      </c>
      <c r="H15" s="5" t="s">
        <v>128</v>
      </c>
    </row>
    <row r="16" spans="1:8" ht="39" customHeight="1">
      <c r="A16" s="5" t="s">
        <v>162</v>
      </c>
      <c r="B16" s="13">
        <v>0.33333333333333331</v>
      </c>
      <c r="C16" s="4" t="s">
        <v>163</v>
      </c>
      <c r="D16" s="4" t="s">
        <v>15</v>
      </c>
      <c r="E16" s="4" t="s">
        <v>125</v>
      </c>
      <c r="F16" s="4" t="s">
        <v>164</v>
      </c>
      <c r="G16" s="5" t="s">
        <v>127</v>
      </c>
      <c r="H16" s="5" t="s">
        <v>128</v>
      </c>
    </row>
    <row r="17" spans="1:8" ht="39" customHeight="1">
      <c r="A17" s="5" t="s">
        <v>162</v>
      </c>
      <c r="B17" s="13">
        <v>0.41666666666666669</v>
      </c>
      <c r="C17" s="4" t="s">
        <v>165</v>
      </c>
      <c r="D17" s="4" t="s">
        <v>138</v>
      </c>
      <c r="E17" s="4" t="s">
        <v>143</v>
      </c>
      <c r="F17" s="4" t="s">
        <v>166</v>
      </c>
      <c r="G17" s="5" t="s">
        <v>127</v>
      </c>
      <c r="H17" s="5" t="s">
        <v>136</v>
      </c>
    </row>
    <row r="18" spans="1:8" ht="39" customHeight="1">
      <c r="A18" s="5" t="s">
        <v>162</v>
      </c>
      <c r="B18" s="13">
        <v>0.58333333333333337</v>
      </c>
      <c r="C18" s="4" t="s">
        <v>167</v>
      </c>
      <c r="D18" s="4" t="s">
        <v>168</v>
      </c>
      <c r="E18" s="4" t="s">
        <v>139</v>
      </c>
      <c r="F18" s="4" t="s">
        <v>169</v>
      </c>
      <c r="G18" s="5" t="s">
        <v>127</v>
      </c>
      <c r="H18" s="5" t="s">
        <v>128</v>
      </c>
    </row>
    <row r="19" spans="1:8" ht="39" customHeight="1">
      <c r="A19" s="5" t="s">
        <v>162</v>
      </c>
      <c r="B19" s="13">
        <v>0.6875</v>
      </c>
      <c r="C19" s="4" t="s">
        <v>170</v>
      </c>
      <c r="D19" s="4" t="s">
        <v>171</v>
      </c>
      <c r="E19" s="4" t="s">
        <v>125</v>
      </c>
      <c r="F19" s="4" t="s">
        <v>172</v>
      </c>
      <c r="G19" s="5" t="s">
        <v>127</v>
      </c>
      <c r="H19" s="5" t="s">
        <v>128</v>
      </c>
    </row>
    <row r="20" spans="1:8" ht="39" customHeight="1">
      <c r="A20" s="5" t="s">
        <v>162</v>
      </c>
      <c r="B20" s="13">
        <v>0.70833333333333337</v>
      </c>
      <c r="C20" s="4" t="s">
        <v>173</v>
      </c>
      <c r="D20" s="4" t="s">
        <v>174</v>
      </c>
      <c r="E20" s="4" t="s">
        <v>125</v>
      </c>
      <c r="F20" s="4" t="s">
        <v>131</v>
      </c>
      <c r="G20" s="5" t="s">
        <v>127</v>
      </c>
      <c r="H20" s="5" t="s">
        <v>132</v>
      </c>
    </row>
    <row r="21" spans="1:8" ht="39" customHeight="1">
      <c r="A21" s="5" t="s">
        <v>162</v>
      </c>
      <c r="B21" s="13">
        <v>0.86944444444444446</v>
      </c>
      <c r="C21" s="4" t="s">
        <v>175</v>
      </c>
      <c r="D21" s="4" t="s">
        <v>130</v>
      </c>
      <c r="E21" s="4" t="s">
        <v>125</v>
      </c>
      <c r="F21" s="4" t="s">
        <v>176</v>
      </c>
      <c r="G21" s="5" t="s">
        <v>127</v>
      </c>
      <c r="H21" s="5" t="s">
        <v>128</v>
      </c>
    </row>
  </sheetData>
  <mergeCells count="2">
    <mergeCell ref="A1:H1"/>
    <mergeCell ref="A2:H2"/>
  </mergeCells>
  <conditionalFormatting sqref="H5:H21">
    <cfRule type="containsText" dxfId="5" priority="1" operator="containsText" text="Нужно подтвердить"/>
    <cfRule type="containsText" dxfId="4" priority="2" operator="containsText" text="К бронированию"/>
    <cfRule type="containsText" dxfId="3" priority="3" operator="containsText" text="Резерв"/>
  </conditionalFormatting>
  <dataValidations count="1">
    <dataValidation type="list" sqref="H5:H50" xr:uid="{00000000-0002-0000-0200-000000000000}">
      <formula1>"Запланировано,Нужно подтвердить,К бронированию,Резерв,Подтверждено"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showGridLines="0" workbookViewId="0"/>
  </sheetViews>
  <sheetFormatPr baseColWidth="10" defaultColWidth="8.83203125" defaultRowHeight="14"/>
  <cols>
    <col min="1" max="1" width="16" customWidth="1"/>
    <col min="2" max="2" width="34" customWidth="1"/>
    <col min="3" max="3" width="10" customWidth="1"/>
    <col min="4" max="4" width="11" customWidth="1"/>
    <col min="5" max="5" width="14" customWidth="1"/>
    <col min="6" max="7" width="15" customWidth="1"/>
    <col min="8" max="8" width="16" customWidth="1"/>
    <col min="9" max="9" width="17" customWidth="1"/>
    <col min="10" max="10" width="34" customWidth="1"/>
    <col min="11" max="11" width="38" customWidth="1"/>
  </cols>
  <sheetData>
    <row r="1" spans="1:11" ht="40" customHeight="1">
      <c r="A1" s="15" t="s">
        <v>177</v>
      </c>
      <c r="B1" s="15" t="s">
        <v>177</v>
      </c>
      <c r="C1" s="15" t="s">
        <v>177</v>
      </c>
      <c r="D1" s="15" t="s">
        <v>177</v>
      </c>
      <c r="E1" s="15" t="s">
        <v>177</v>
      </c>
      <c r="F1" s="15" t="s">
        <v>177</v>
      </c>
      <c r="G1" s="15" t="s">
        <v>177</v>
      </c>
      <c r="H1" s="15" t="s">
        <v>177</v>
      </c>
      <c r="I1" s="15" t="s">
        <v>177</v>
      </c>
      <c r="J1" s="15" t="s">
        <v>177</v>
      </c>
      <c r="K1" s="15" t="s">
        <v>177</v>
      </c>
    </row>
    <row r="2" spans="1:11" ht="31" customHeight="1">
      <c r="A2" s="16" t="s">
        <v>178</v>
      </c>
      <c r="B2" s="16" t="s">
        <v>178</v>
      </c>
      <c r="C2" s="16" t="s">
        <v>178</v>
      </c>
      <c r="D2" s="16" t="s">
        <v>178</v>
      </c>
      <c r="E2" s="16" t="s">
        <v>178</v>
      </c>
      <c r="F2" s="16" t="s">
        <v>178</v>
      </c>
      <c r="G2" s="16" t="s">
        <v>178</v>
      </c>
      <c r="H2" s="16" t="s">
        <v>178</v>
      </c>
      <c r="I2" s="16" t="s">
        <v>178</v>
      </c>
      <c r="J2" s="16" t="s">
        <v>178</v>
      </c>
      <c r="K2" s="16" t="s">
        <v>178</v>
      </c>
    </row>
    <row r="3" spans="1:11">
      <c r="A3" s="1" t="s">
        <v>16</v>
      </c>
      <c r="B3" s="2">
        <v>0.1</v>
      </c>
      <c r="C3" s="27" t="s">
        <v>179</v>
      </c>
      <c r="D3" s="27" t="s">
        <v>179</v>
      </c>
      <c r="E3" s="27" t="s">
        <v>179</v>
      </c>
      <c r="F3" s="27" t="s">
        <v>179</v>
      </c>
      <c r="G3" s="27" t="s">
        <v>179</v>
      </c>
      <c r="H3" s="27" t="s">
        <v>179</v>
      </c>
      <c r="I3" s="27" t="s">
        <v>179</v>
      </c>
      <c r="J3" s="27" t="s">
        <v>179</v>
      </c>
      <c r="K3" s="27" t="s">
        <v>179</v>
      </c>
    </row>
    <row r="5" spans="1:11" ht="38" customHeight="1">
      <c r="A5" s="3" t="s">
        <v>84</v>
      </c>
      <c r="B5" s="3" t="s">
        <v>180</v>
      </c>
      <c r="C5" s="3" t="s">
        <v>181</v>
      </c>
      <c r="D5" s="3" t="s">
        <v>182</v>
      </c>
      <c r="E5" s="3" t="s">
        <v>183</v>
      </c>
      <c r="F5" s="3" t="s">
        <v>184</v>
      </c>
      <c r="G5" s="3" t="s">
        <v>185</v>
      </c>
      <c r="H5" s="3" t="s">
        <v>186</v>
      </c>
      <c r="I5" s="3" t="s">
        <v>121</v>
      </c>
      <c r="J5" s="3" t="s">
        <v>187</v>
      </c>
      <c r="K5" s="3" t="s">
        <v>57</v>
      </c>
    </row>
    <row r="6" spans="1:11" ht="42" customHeight="1">
      <c r="A6" s="4" t="s">
        <v>19</v>
      </c>
      <c r="B6" s="4" t="s">
        <v>188</v>
      </c>
      <c r="C6" s="5">
        <v>1</v>
      </c>
      <c r="D6" s="5" t="s">
        <v>189</v>
      </c>
      <c r="E6" s="6">
        <v>4500</v>
      </c>
      <c r="F6" s="7">
        <f t="shared" ref="F6:F13" si="0">C6*E6</f>
        <v>4500</v>
      </c>
      <c r="G6" s="7"/>
      <c r="H6" s="7" t="str">
        <f t="shared" ref="H6:H13" si="1">IF(G6="","",G6-F6)</f>
        <v/>
      </c>
      <c r="I6" s="5" t="s">
        <v>132</v>
      </c>
      <c r="J6" s="4" t="s">
        <v>190</v>
      </c>
      <c r="K6" s="4" t="s">
        <v>66</v>
      </c>
    </row>
    <row r="7" spans="1:11" ht="42" customHeight="1">
      <c r="A7" s="4" t="s">
        <v>19</v>
      </c>
      <c r="B7" s="4" t="s">
        <v>191</v>
      </c>
      <c r="C7" s="5">
        <v>1</v>
      </c>
      <c r="D7" s="5" t="s">
        <v>189</v>
      </c>
      <c r="E7" s="6">
        <v>4500</v>
      </c>
      <c r="F7" s="7">
        <f t="shared" si="0"/>
        <v>4500</v>
      </c>
      <c r="G7" s="7"/>
      <c r="H7" s="7" t="str">
        <f t="shared" si="1"/>
        <v/>
      </c>
      <c r="I7" s="5" t="s">
        <v>132</v>
      </c>
      <c r="J7" s="4" t="s">
        <v>192</v>
      </c>
      <c r="K7" s="4" t="s">
        <v>74</v>
      </c>
    </row>
    <row r="8" spans="1:11" ht="42" customHeight="1">
      <c r="A8" s="4" t="s">
        <v>193</v>
      </c>
      <c r="B8" s="4" t="s">
        <v>194</v>
      </c>
      <c r="C8" s="5">
        <v>2</v>
      </c>
      <c r="D8" s="5" t="s">
        <v>195</v>
      </c>
      <c r="E8" s="6">
        <v>9125</v>
      </c>
      <c r="F8" s="7">
        <f t="shared" si="0"/>
        <v>18250</v>
      </c>
      <c r="G8" s="7"/>
      <c r="H8" s="7" t="str">
        <f t="shared" si="1"/>
        <v/>
      </c>
      <c r="I8" s="5" t="s">
        <v>132</v>
      </c>
      <c r="J8" s="4" t="s">
        <v>196</v>
      </c>
      <c r="K8" s="4" t="s">
        <v>96</v>
      </c>
    </row>
    <row r="9" spans="1:11" ht="42" customHeight="1">
      <c r="A9" s="4" t="s">
        <v>197</v>
      </c>
      <c r="B9" s="4" t="s">
        <v>198</v>
      </c>
      <c r="C9" s="5">
        <v>2</v>
      </c>
      <c r="D9" s="5" t="s">
        <v>199</v>
      </c>
      <c r="E9" s="6">
        <v>900</v>
      </c>
      <c r="F9" s="7">
        <f t="shared" si="0"/>
        <v>1800</v>
      </c>
      <c r="G9" s="7"/>
      <c r="H9" s="7" t="str">
        <f t="shared" si="1"/>
        <v/>
      </c>
      <c r="I9" s="5" t="s">
        <v>200</v>
      </c>
      <c r="J9" s="4" t="s">
        <v>201</v>
      </c>
      <c r="K9" s="4" t="s">
        <v>202</v>
      </c>
    </row>
    <row r="10" spans="1:11" ht="42" customHeight="1">
      <c r="A10" s="4" t="s">
        <v>197</v>
      </c>
      <c r="B10" s="4" t="s">
        <v>203</v>
      </c>
      <c r="C10" s="5">
        <v>4</v>
      </c>
      <c r="D10" s="5" t="s">
        <v>199</v>
      </c>
      <c r="E10" s="6">
        <v>600</v>
      </c>
      <c r="F10" s="7">
        <f t="shared" si="0"/>
        <v>2400</v>
      </c>
      <c r="G10" s="7"/>
      <c r="H10" s="7" t="str">
        <f t="shared" si="1"/>
        <v/>
      </c>
      <c r="I10" s="5" t="s">
        <v>200</v>
      </c>
      <c r="J10" s="4" t="s">
        <v>204</v>
      </c>
      <c r="K10" s="4" t="s">
        <v>202</v>
      </c>
    </row>
    <row r="11" spans="1:11" ht="42" customHeight="1">
      <c r="A11" s="4" t="s">
        <v>205</v>
      </c>
      <c r="B11" s="4" t="s">
        <v>206</v>
      </c>
      <c r="C11" s="5">
        <v>3</v>
      </c>
      <c r="D11" s="5" t="s">
        <v>207</v>
      </c>
      <c r="E11" s="6">
        <v>2500</v>
      </c>
      <c r="F11" s="7">
        <f t="shared" si="0"/>
        <v>7500</v>
      </c>
      <c r="G11" s="7"/>
      <c r="H11" s="7" t="str">
        <f t="shared" si="1"/>
        <v/>
      </c>
      <c r="I11" s="5" t="s">
        <v>208</v>
      </c>
      <c r="J11" s="4" t="s">
        <v>209</v>
      </c>
      <c r="K11" s="4" t="s">
        <v>202</v>
      </c>
    </row>
    <row r="12" spans="1:11" ht="42" customHeight="1">
      <c r="A12" s="4" t="s">
        <v>210</v>
      </c>
      <c r="B12" s="4" t="s">
        <v>211</v>
      </c>
      <c r="C12" s="5">
        <v>1</v>
      </c>
      <c r="D12" s="5" t="s">
        <v>212</v>
      </c>
      <c r="E12" s="6">
        <v>500</v>
      </c>
      <c r="F12" s="7">
        <f t="shared" si="0"/>
        <v>500</v>
      </c>
      <c r="G12" s="7"/>
      <c r="H12" s="7" t="str">
        <f t="shared" si="1"/>
        <v/>
      </c>
      <c r="I12" s="5" t="s">
        <v>16</v>
      </c>
      <c r="J12" s="4" t="s">
        <v>213</v>
      </c>
      <c r="K12" s="4" t="s">
        <v>202</v>
      </c>
    </row>
    <row r="13" spans="1:11" ht="42" customHeight="1">
      <c r="A13" s="4" t="s">
        <v>214</v>
      </c>
      <c r="B13" s="4" t="s">
        <v>215</v>
      </c>
      <c r="C13" s="5">
        <v>1</v>
      </c>
      <c r="D13" s="5" t="s">
        <v>216</v>
      </c>
      <c r="E13" s="6">
        <v>600</v>
      </c>
      <c r="F13" s="7">
        <f t="shared" si="0"/>
        <v>600</v>
      </c>
      <c r="G13" s="7"/>
      <c r="H13" s="7" t="str">
        <f t="shared" si="1"/>
        <v/>
      </c>
      <c r="I13" s="5" t="s">
        <v>16</v>
      </c>
      <c r="J13" s="4" t="s">
        <v>217</v>
      </c>
      <c r="K13" s="4" t="s">
        <v>202</v>
      </c>
    </row>
    <row r="14" spans="1:11">
      <c r="E14" s="12"/>
      <c r="F14" s="12"/>
      <c r="G14" s="12"/>
      <c r="H14" s="12"/>
    </row>
    <row r="15" spans="1:11" ht="30" customHeight="1">
      <c r="A15" s="28" t="s">
        <v>218</v>
      </c>
      <c r="B15" s="28" t="s">
        <v>218</v>
      </c>
      <c r="C15" s="28" t="s">
        <v>218</v>
      </c>
      <c r="D15" s="28" t="s">
        <v>218</v>
      </c>
      <c r="E15" s="29" t="s">
        <v>218</v>
      </c>
      <c r="F15" s="10">
        <f>SUM(F6:F13)</f>
        <v>40050</v>
      </c>
      <c r="G15" s="10" t="str">
        <f>IF(COUNT(G6:G13)=0,"",SUM(G6:G13))</f>
        <v/>
      </c>
      <c r="H15" s="10" t="str">
        <f>IF(G15="","",G15-F15)</f>
        <v/>
      </c>
      <c r="I15" s="8"/>
      <c r="J15" s="8"/>
      <c r="K15" s="8"/>
    </row>
    <row r="16" spans="1:11" ht="30" customHeight="1">
      <c r="A16" s="28" t="s">
        <v>219</v>
      </c>
      <c r="B16" s="28" t="s">
        <v>219</v>
      </c>
      <c r="C16" s="28" t="s">
        <v>219</v>
      </c>
      <c r="D16" s="28" t="s">
        <v>219</v>
      </c>
      <c r="E16" s="29" t="s">
        <v>219</v>
      </c>
      <c r="F16" s="10">
        <f>F15*$B$3</f>
        <v>4005</v>
      </c>
      <c r="G16" s="10" t="str">
        <f>IF(G15="","",G15*$B$3)</f>
        <v/>
      </c>
      <c r="H16" s="10" t="str">
        <f>IF(G16="","",G16-F16)</f>
        <v/>
      </c>
      <c r="I16" s="8"/>
      <c r="J16" s="8"/>
      <c r="K16" s="8"/>
    </row>
    <row r="17" spans="1:11" ht="30" customHeight="1">
      <c r="A17" s="30" t="s">
        <v>220</v>
      </c>
      <c r="B17" s="30" t="s">
        <v>220</v>
      </c>
      <c r="C17" s="30" t="s">
        <v>220</v>
      </c>
      <c r="D17" s="30" t="s">
        <v>220</v>
      </c>
      <c r="E17" s="31" t="s">
        <v>220</v>
      </c>
      <c r="F17" s="11">
        <f>F15+F16</f>
        <v>44055</v>
      </c>
      <c r="G17" s="11" t="str">
        <f>IF(G15="","",G15+G16)</f>
        <v/>
      </c>
      <c r="H17" s="11" t="str">
        <f>IF(G17="","",G17-F17)</f>
        <v/>
      </c>
      <c r="I17" s="9"/>
      <c r="J17" s="9"/>
      <c r="K17" s="9"/>
    </row>
  </sheetData>
  <mergeCells count="6">
    <mergeCell ref="A17:E17"/>
    <mergeCell ref="A1:K1"/>
    <mergeCell ref="A2:K2"/>
    <mergeCell ref="C3:K3"/>
    <mergeCell ref="A15:E15"/>
    <mergeCell ref="A16:E16"/>
  </mergeCells>
  <conditionalFormatting sqref="H6:H17">
    <cfRule type="cellIs" dxfId="2" priority="2" operator="greaterThan">
      <formula>0</formula>
    </cfRule>
    <cfRule type="cellIs" dxfId="1" priority="3" operator="lessThan">
      <formula>0</formula>
    </cfRule>
  </conditionalFormatting>
  <conditionalFormatting sqref="I6:I13">
    <cfRule type="containsText" dxfId="0" priority="1" operator="containsText" text="К бронированию"/>
  </conditionalFormatting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Резюме поездки</vt:lpstr>
      <vt:lpstr>Варианты</vt:lpstr>
      <vt:lpstr>Расписание</vt:lpstr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Гордей Цыганков</cp:lastModifiedBy>
  <dcterms:created xsi:type="dcterms:W3CDTF">2026-08-06T21:28:10Z</dcterms:created>
  <dcterms:modified xsi:type="dcterms:W3CDTF">2026-08-06T21:28:10Z</dcterms:modified>
</cp:coreProperties>
</file>