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rinacygankova/Desktop/"/>
    </mc:Choice>
  </mc:AlternateContent>
  <xr:revisionPtr revIDLastSave="0" documentId="8_{475B5CC8-99FC-6C4D-B48A-90EC3BF7E712}" xr6:coauthVersionLast="47" xr6:coauthVersionMax="47" xr10:uidLastSave="{00000000-0000-0000-0000-000000000000}"/>
  <bookViews>
    <workbookView xWindow="0" yWindow="660" windowWidth="29400" windowHeight="17360" activeTab="5" xr2:uid="{00000000-000D-0000-FFFF-FFFF00000000}"/>
  </bookViews>
  <sheets>
    <sheet name="Итог" sheetId="1" r:id="rId1"/>
    <sheet name="Блогеры" sheetId="2" r:id="rId2"/>
    <sheet name="Медиаплан" sheetId="3" r:id="rId3"/>
    <sheet name="Доказательства" sheetId="4" r:id="rId4"/>
    <sheet name="Запросы менеджерам" sheetId="5" r:id="rId5"/>
    <sheet name="Методика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3" l="1"/>
  <c r="P15" i="3"/>
  <c r="O15" i="3"/>
  <c r="N15" i="3"/>
  <c r="M15" i="3"/>
  <c r="L15" i="3"/>
  <c r="U15" i="3" s="1"/>
  <c r="G15" i="3"/>
  <c r="G5" i="1" s="1"/>
  <c r="F15" i="3"/>
  <c r="H15" i="3" s="1"/>
  <c r="I5" i="1" s="1"/>
  <c r="U12" i="3"/>
  <c r="T12" i="3"/>
  <c r="S12" i="3"/>
  <c r="R12" i="3"/>
  <c r="H12" i="3"/>
  <c r="U11" i="3"/>
  <c r="T11" i="3"/>
  <c r="S11" i="3"/>
  <c r="R11" i="3"/>
  <c r="H11" i="3"/>
  <c r="U10" i="3"/>
  <c r="T10" i="3"/>
  <c r="S10" i="3"/>
  <c r="R10" i="3"/>
  <c r="H10" i="3"/>
  <c r="U9" i="3"/>
  <c r="T9" i="3"/>
  <c r="S9" i="3"/>
  <c r="R9" i="3"/>
  <c r="H9" i="3"/>
  <c r="U8" i="3"/>
  <c r="T8" i="3"/>
  <c r="S8" i="3"/>
  <c r="R8" i="3"/>
  <c r="H8" i="3"/>
  <c r="U7" i="3"/>
  <c r="T7" i="3"/>
  <c r="S7" i="3"/>
  <c r="R7" i="3"/>
  <c r="H7" i="3"/>
  <c r="U6" i="3"/>
  <c r="T6" i="3"/>
  <c r="S6" i="3"/>
  <c r="R6" i="3"/>
  <c r="H6" i="3"/>
  <c r="U5" i="3"/>
  <c r="T5" i="3"/>
  <c r="S5" i="3"/>
  <c r="R5" i="3"/>
  <c r="H5" i="3"/>
  <c r="W16" i="2"/>
  <c r="O16" i="2"/>
  <c r="L16" i="2"/>
  <c r="W15" i="2"/>
  <c r="O15" i="2"/>
  <c r="L15" i="2"/>
  <c r="W14" i="2"/>
  <c r="L14" i="2"/>
  <c r="O14" i="2" s="1"/>
  <c r="W13" i="2"/>
  <c r="L13" i="2"/>
  <c r="O13" i="2" s="1"/>
  <c r="W12" i="2"/>
  <c r="L12" i="2"/>
  <c r="O12" i="2" s="1"/>
  <c r="W11" i="2"/>
  <c r="O11" i="2"/>
  <c r="L11" i="2"/>
  <c r="W10" i="2"/>
  <c r="O10" i="2"/>
  <c r="L10" i="2"/>
  <c r="W9" i="2"/>
  <c r="O9" i="2"/>
  <c r="L9" i="2"/>
  <c r="W8" i="2"/>
  <c r="L8" i="2"/>
  <c r="E21" i="1" s="1"/>
  <c r="W7" i="2"/>
  <c r="L7" i="2"/>
  <c r="O7" i="2" s="1"/>
  <c r="W6" i="2"/>
  <c r="O6" i="2"/>
  <c r="L6" i="2"/>
  <c r="E16" i="1" s="1"/>
  <c r="W5" i="2"/>
  <c r="L5" i="2"/>
  <c r="E15" i="1" s="1"/>
  <c r="F21" i="1"/>
  <c r="D21" i="1"/>
  <c r="C21" i="1"/>
  <c r="B21" i="1"/>
  <c r="A21" i="1"/>
  <c r="F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D16" i="1"/>
  <c r="C16" i="1"/>
  <c r="B16" i="1"/>
  <c r="A16" i="1"/>
  <c r="F15" i="1"/>
  <c r="D15" i="1"/>
  <c r="C15" i="1"/>
  <c r="B15" i="1"/>
  <c r="A15" i="1"/>
  <c r="C5" i="1"/>
  <c r="A5" i="1"/>
  <c r="O8" i="2" l="1"/>
  <c r="O5" i="2"/>
  <c r="E20" i="1"/>
  <c r="E5" i="1"/>
  <c r="R15" i="3"/>
  <c r="S15" i="3"/>
  <c r="T15" i="3"/>
</calcChain>
</file>

<file path=xl/sharedStrings.xml><?xml version="1.0" encoding="utf-8"?>
<sst xmlns="http://schemas.openxmlformats.org/spreadsheetml/2006/main" count="1064" uniqueCount="416">
  <si>
    <t>РЕАЛЬНЫЙ ПОДБОР БЛОГЕРОВ · МУЖСКИЕ BAGGY JEANS</t>
  </si>
  <si>
    <t>Россия · Telegram и связанные авторские площадки · публичные данные проверены 07.08.2026 · неизвестные цены оставлены пустыми · продажи не прогнозируются без данных карточки товара</t>
  </si>
  <si>
    <t>ПРОВЕРЕНО АККАУНТОВ</t>
  </si>
  <si>
    <t>ПРИОРИТЕТ: ТЕСТ/ЗАПРОС</t>
  </si>
  <si>
    <t>БЮДЖЕТ ВОЛНЫ 1</t>
  </si>
  <si>
    <t>СУММА ПЛАНОВЫХ ПРОСМОТРОВ</t>
  </si>
  <si>
    <t>CPM ВОЛНЫ 1</t>
  </si>
  <si>
    <t>РЕШЕНИЕ ДЛЯ РУКОВОДИТЕЛЯ</t>
  </si>
  <si>
    <t>Сейчас можно безопасно начать с двух небольших тестов по опубликованным ценам: «НВП ⚡️ Мужской ВБ» и «Мужской стиль». Одновременно нужно запросить медиакиты у BY ALEX, RUSSIAN STREETWEAR, ru streetwear location и STREETWEAR MAGAZINE. «Лукон» тематически сильный, но его публичный CPM выше — оставить в резерве. WW STREETWEAR и общий канал «WILDBERRIES для Мужиков» не покупать до устранения рисков.</t>
  </si>
  <si>
    <t>КОМУ ПИСАТЬ И ЧТО ДЕЛАТЬ</t>
  </si>
  <si>
    <t>Аккаунт</t>
  </si>
  <si>
    <t>Решение</t>
  </si>
  <si>
    <t>Почему</t>
  </si>
  <si>
    <t>Цена, ₽</t>
  </si>
  <si>
    <t>Плановый охват</t>
  </si>
  <si>
    <t>Риск</t>
  </si>
  <si>
    <t>КРАСНЫЕ ФЛАГИ, КОТОРЫЕ НЕЛЬЗЯ ИГНОРИРОВАТЬ</t>
  </si>
  <si>
    <t>1</t>
  </si>
  <si>
    <t>Подписчики не равны охвату</t>
  </si>
  <si>
    <t>Сравниваем цену только с наблюдаемыми просмотрами, а не с размером канала</t>
  </si>
  <si>
    <t>2</t>
  </si>
  <si>
    <t>Разные источники расходятся</t>
  </si>
  <si>
    <t>Используем меньший охват и запрашиваем скрин статистики</t>
  </si>
  <si>
    <t>3</t>
  </si>
  <si>
    <t>Неизвестная цена не равна нулю</t>
  </si>
  <si>
    <t>Площадка не включается в бюджет до письменного ответа менеджера</t>
  </si>
  <si>
    <t>4</t>
  </si>
  <si>
    <t>Хороший CPM не гарантирует продажи</t>
  </si>
  <si>
    <t>Нужны реальные клики, корзины и заказы после теста</t>
  </si>
  <si>
    <t>5</t>
  </si>
  <si>
    <t>Маркировка обязательна</t>
  </si>
  <si>
    <t>До публикации согласовать рекламную пометку, рекламодателя, erid и ORD</t>
  </si>
  <si>
    <t>Честный статус проекта: аккаунты, ссылки, публичные цены и наблюдаемые просмотры — реальные. Сам товар, его ссылка, цена, маржа, остатки и рекламный бюджет от заказчика пока не предоставлены. Поэтому таблица даёт реальный shortlist и план проверки, но не обещает количество продаж.</t>
  </si>
  <si>
    <t>РЕАЛЬНЫЕ БЛОГЕРЫ И КАНАЛЫ · ПРОВЕРЕННЫЕ ПУБЛИЧНЫЕ ДАННЫЕ</t>
  </si>
  <si>
    <t>Факты взяты из действующих аккаунтов и публичных аналитических страниц. Пустая цена означает «нет открытого прайса». Плановый охват — консервативная величина: меньшая из доступного среднего платформы и нашей выборки последних постов.</t>
  </si>
  <si>
    <t>ID</t>
  </si>
  <si>
    <t>Тип</t>
  </si>
  <si>
    <t>Ссылка</t>
  </si>
  <si>
    <t>Контакт</t>
  </si>
  <si>
    <t>Почему подходит</t>
  </si>
  <si>
    <t>Подписчики</t>
  </si>
  <si>
    <t>Средний охват платформы</t>
  </si>
  <si>
    <t>Среднее по свежей выборке</t>
  </si>
  <si>
    <t>Постов в выборке</t>
  </si>
  <si>
    <t>Публичная цена, ₽</t>
  </si>
  <si>
    <t>Формат</t>
  </si>
  <si>
    <t>Расчётный CPM, ₽</t>
  </si>
  <si>
    <t>Что известно об аудитории</t>
  </si>
  <si>
    <t>Релевантность 0–5</t>
  </si>
  <si>
    <t>Аудитория 0–5</t>
  </si>
  <si>
    <t>Доказательства 0–5</t>
  </si>
  <si>
    <t>Экономика 0–5</t>
  </si>
  <si>
    <t>Готовность 0–5</t>
  </si>
  <si>
    <t>Низкий риск 0–5</t>
  </si>
  <si>
    <t>Итог /100</t>
  </si>
  <si>
    <t>Заказов на бирже</t>
  </si>
  <si>
    <t>Повторных заказов</t>
  </si>
  <si>
    <t>Главный риск</t>
  </si>
  <si>
    <t>Источник аккаунта</t>
  </si>
  <si>
    <t>Источник метрик</t>
  </si>
  <si>
    <t>Источник цены</t>
  </si>
  <si>
    <t>Проверено</t>
  </si>
  <si>
    <t>B-01</t>
  </si>
  <si>
    <t>Тест — волна 1</t>
  </si>
  <si>
    <t>НВП ⚡️ Мужской ВБ</t>
  </si>
  <si>
    <t>Канал-подборка WB</t>
  </si>
  <si>
    <t>https://t.me/nahodki_wildberriesy</t>
  </si>
  <si>
    <t>@milchakovlexa</t>
  </si>
  <si>
    <t>Мужские аутфиты и товары с WB; джинсы регулярно входят в подборки</t>
  </si>
  <si>
    <t>1/24</t>
  </si>
  <si>
    <t>Опрос канала: 27% до 16 лет, 35% — 16–18, 38% — 18+; это самоопрос, не кабинетная статистика</t>
  </si>
  <si>
    <t>Большая доля несовершеннолетних; свежие просмотры значительно выше среднего Telega.in — планируем по меньшей цифре</t>
  </si>
  <si>
    <t>https://telega.in/channels/nahodki_Wildberriesy/card | https://t.me/s/nahodki_Wildberriesy/9245</t>
  </si>
  <si>
    <t>https://telega.in/channels/nahodki_Wildberriesy/card</t>
  </si>
  <si>
    <t>B-02</t>
  </si>
  <si>
    <t>Запросить прайс — приоритет</t>
  </si>
  <si>
    <t>МУЖСКОЙ СТИЛЬ | BY ALEX</t>
  </si>
  <si>
    <t>Авторский канал + Shorts/TikTok</t>
  </si>
  <si>
    <t>https://t.me/lookbyalex</t>
  </si>
  <si>
    <t>https://t.me/lookbyalex?direct</t>
  </si>
  <si>
    <t>Автор примеряет и показывает мужскую одежду с WB; подходит для нативного образа с baggy jeans</t>
  </si>
  <si>
    <t>По запросу</t>
  </si>
  <si>
    <t>Тематика точно мужская; открытой демографии по возрасту и географии нет</t>
  </si>
  <si>
    <t>Нет открытого прайса и кабинетной демографии; нужен медиакит и права на использование созданного видео</t>
  </si>
  <si>
    <t>https://telemetr.me/content/lookbyalex</t>
  </si>
  <si>
    <t>B-03</t>
  </si>
  <si>
    <t>Резерв: согласовать CPM</t>
  </si>
  <si>
    <t>Лукон</t>
  </si>
  <si>
    <t>Медиа о мужском стиле</t>
  </si>
  <si>
    <t>https://t.me/lookon</t>
  </si>
  <si>
    <t>@dannylookon / через Telega.in</t>
  </si>
  <si>
    <t>Мужской шопинг-гид; формат подходит для объяснения посадки и готового образа</t>
  </si>
  <si>
    <t>В карточке заявлено 95% мужчин и ядро 18–30 лет</t>
  </si>
  <si>
    <t>Публичный CPM высокий; на Telega.in только один выполненный заказ</t>
  </si>
  <si>
    <t>https://telega.in/channels/lookon/card</t>
  </si>
  <si>
    <t>B-04</t>
  </si>
  <si>
    <t>Мужской стиль</t>
  </si>
  <si>
    <t>Канал о мужских образах</t>
  </si>
  <si>
    <t>https://t.me/my_mens_style</t>
  </si>
  <si>
    <t>@VP_Maia</t>
  </si>
  <si>
    <t>Контент полностью про мужские образы; возможен недорогой тест с готовым луком</t>
  </si>
  <si>
    <t>Тематика мужская; в карточке Telega.in оценка пола 50/50, кабинетных подтверждений нет</t>
  </si>
  <si>
    <t>Средний охват Telega.in и собственная выборка различаются более чем в три раза; планируем по 367</t>
  </si>
  <si>
    <t>https://t.me/s/my_mens_style</t>
  </si>
  <si>
    <t>https://telega.in/channels/my_mens_style/card | https://t.me/s/my_mens_style</t>
  </si>
  <si>
    <t>https://telega.in/channels/my_mens_style/card</t>
  </si>
  <si>
    <t>B-05</t>
  </si>
  <si>
    <t>RUSSIAN STREETWEAR</t>
  </si>
  <si>
    <t>Стритвир-медиа</t>
  </si>
  <si>
    <t>https://t.me/russtreetwear</t>
  </si>
  <si>
    <t>@streetwearsupport</t>
  </si>
  <si>
    <t>Новости российских streetwear-брендов; визуально и тематически соответствует baggy jeans</t>
  </si>
  <si>
    <t>Стритвир-аудитория; открытой демографии нет</t>
  </si>
  <si>
    <t>Нет публичной цены и демографии; один пост с 12,7 тыс. просмотров исключён как выброс из обычной выборки</t>
  </si>
  <si>
    <t>https://t.me/s/russtreetwear?before=4229 | https://t.me/s/russtreetwear?before=4186</t>
  </si>
  <si>
    <t>B-06</t>
  </si>
  <si>
    <t>ru streetwear location</t>
  </si>
  <si>
    <t>https://t.me/streetwear</t>
  </si>
  <si>
    <t>@ilyas_location</t>
  </si>
  <si>
    <t>Канал про дропы и российский streetwear; сильный контекст для свободных джинсов</t>
  </si>
  <si>
    <t>Нет открытого прайса и кабинетной демографии; запросить медиакит до обсуждения бюджета</t>
  </si>
  <si>
    <t>https://t.me/s/streetwear/5979</t>
  </si>
  <si>
    <t>B-07</t>
  </si>
  <si>
    <t>STREETWEAR MAGAZINE</t>
  </si>
  <si>
    <t>https://t.me/streetwearmag</t>
  </si>
  <si>
    <t>@vanguardrider / streetwearmagsup@gmail.com</t>
  </si>
  <si>
    <t>Российские streetwear-новинки и прямые ссылки на WB; подходит для нативного обзора</t>
  </si>
  <si>
    <t>Маленькая выборка из четырёх видимых постов; запросить 24/48-часовые охваты за 30 дней</t>
  </si>
  <si>
    <t>https://t.me/s/streetwearmag</t>
  </si>
  <si>
    <t>B-08</t>
  </si>
  <si>
    <t>Резерв — после медиакита</t>
  </si>
  <si>
    <t>ru streetwear</t>
  </si>
  <si>
    <t>https://t.me/strtwearr</t>
  </si>
  <si>
    <t>@aqeau</t>
  </si>
  <si>
    <t>Новости отечественных брендов; подходит для имиджевого размещения</t>
  </si>
  <si>
    <t>Выборка только из трёх публично видимых постов; нет цены и кабинетной статистики</t>
  </si>
  <si>
    <t>https://telemetr.io/en/channels/1942611491-strtwearr/</t>
  </si>
  <si>
    <t>B-09</t>
  </si>
  <si>
    <t>Резерв — проверить тон бренда</t>
  </si>
  <si>
    <t>STREETWEAR SWAG</t>
  </si>
  <si>
    <t>https://t.me/streetwear_swag</t>
  </si>
  <si>
    <t>@wmemw</t>
  </si>
  <si>
    <t>Высокая тематическая близость; аудитория следит за дропами одежды</t>
  </si>
  <si>
    <t>Резкий сленг и мат могут не совпасть с тоном бренда; показатель ERR у агрегатора выглядит противоречиво</t>
  </si>
  <si>
    <t>https://telegraphyx.ru/channels/t/streetwear_swag | https://t.me/s/streetwear_swag/3588</t>
  </si>
  <si>
    <t>B-10</t>
  </si>
  <si>
    <t>Не платить до свежего скрина</t>
  </si>
  <si>
    <t>Смотри, че нашел на WB</t>
  </si>
  <si>
    <t>Мужские находки WB</t>
  </si>
  <si>
    <t>https://t.me/mennahodka</t>
  </si>
  <si>
    <t>Через Telega.in</t>
  </si>
  <si>
    <t>Точное совпадение по мужским товарам с WB; подходит для дешёвого микротеста</t>
  </si>
  <si>
    <t>Мужские находки; открытой демографии нет</t>
  </si>
  <si>
    <t>Открытые снимки статистики устарели и расходятся по числу заказов; сначала получить свежий скрин охватов</t>
  </si>
  <si>
    <t>https://telega.in/channels/mennahodka/card</t>
  </si>
  <si>
    <t>B-11</t>
  </si>
  <si>
    <t>Не брать для джинсов</t>
  </si>
  <si>
    <t>WILDBERRIES для Мужиков</t>
  </si>
  <si>
    <t>Мужские товары с маркетплейсов</t>
  </si>
  <si>
    <t>https://t.me/sam_sebe_mehanikauto</t>
  </si>
  <si>
    <t>Аудитория мужская, но основа контента — инструменты, авто, гараж, а не одежда</t>
  </si>
  <si>
    <t>Заявлена взрослая мужская аудитория; кабинетного подтверждения нет</t>
  </si>
  <si>
    <t>Хорошие цифры не компенсируют слабое тематическое совпадение с baggy jeans</t>
  </si>
  <si>
    <t>https://telega.in/channels/sam_sebe_mehanikauto/card_max</t>
  </si>
  <si>
    <t>B-12</t>
  </si>
  <si>
    <t>Не брать до проверки</t>
  </si>
  <si>
    <t>WW STREETWEAR</t>
  </si>
  <si>
    <t>https://t.me/wwwstreetwear</t>
  </si>
  <si>
    <t>@X1Off / @ksnbasova</t>
  </si>
  <si>
    <t>Тематика подходит, но открытые источники дают противоречивые показатели</t>
  </si>
  <si>
    <t>1/24; сейчас недоступно</t>
  </si>
  <si>
    <t>Telega.in временно не принимает заявки и показывает другую базу подписчиков; Telemetrio отмечает риск искусственных просмотров</t>
  </si>
  <si>
    <t>https://telemetr.io/en/channels/1527165302-wwwstreetwear/about</t>
  </si>
  <si>
    <t>https://telemetr.io/en/channels/1527165302-wwwstreetwear/about | https://telega.in/channels/wwwstreetwear/card</t>
  </si>
  <si>
    <t>https://telega.in/channels/wwwstreetwear/card</t>
  </si>
  <si>
    <t>РЕАЛЬНЫЙ ТЕСТОВЫЙ МЕДИАПЛАН · БЕЗ ПРОГНОЗА ПРОДАЖ</t>
  </si>
  <si>
    <t>В бюджет включены только площадки с опубликованной ценой и достаточной проверкой. Клики, заказы и выручка не прогнозируются без карточки товара, цены, маржи и исторической конверсии — фактические значения вносятся после размещения.</t>
  </si>
  <si>
    <t>Волна</t>
  </si>
  <si>
    <t>Площадка</t>
  </si>
  <si>
    <t>Действие</t>
  </si>
  <si>
    <t>Включить в бюджет</t>
  </si>
  <si>
    <t>Основание цены</t>
  </si>
  <si>
    <t>Плановые просмотры</t>
  </si>
  <si>
    <t>CPM, ₽</t>
  </si>
  <si>
    <t>UTM-метка</t>
  </si>
  <si>
    <t>Статус</t>
  </si>
  <si>
    <t>Факт. расход</t>
  </si>
  <si>
    <t>Факт. просмотры 24ч</t>
  </si>
  <si>
    <t>Клики</t>
  </si>
  <si>
    <t>Корзины</t>
  </si>
  <si>
    <t>Заказы</t>
  </si>
  <si>
    <t>Выручка</t>
  </si>
  <si>
    <t>Факт. CPM</t>
  </si>
  <si>
    <t>CPC</t>
  </si>
  <si>
    <t>CPO</t>
  </si>
  <si>
    <t>ROAS</t>
  </si>
  <si>
    <t>Оплатить тест 1/24</t>
  </si>
  <si>
    <t>Да</t>
  </si>
  <si>
    <t>Telega.in, публичный прайс</t>
  </si>
  <si>
    <t>Точная тема WB и мужские аутфиты; плановый охват взят консервативно</t>
  </si>
  <si>
    <t>tg_nvp_test01</t>
  </si>
  <si>
    <t>Готово к запросу</t>
  </si>
  <si>
    <t>Оплатить микротест 1/24</t>
  </si>
  <si>
    <t>Недорогой тест в точной тематике; из-за расхождения охватов используем меньшую цифру</t>
  </si>
  <si>
    <t>tg_mstyle_test01</t>
  </si>
  <si>
    <t>Запросить прайс и UGC-права</t>
  </si>
  <si>
    <t>После ответа</t>
  </si>
  <si>
    <t>Открытого прайса нет</t>
  </si>
  <si>
    <t>Лучшее совпадение по формату: автор реально показывает мужскую одежду с WB</t>
  </si>
  <si>
    <t>tg_byalex_quote</t>
  </si>
  <si>
    <t>Нужен ответ</t>
  </si>
  <si>
    <t>Запросить медиакит</t>
  </si>
  <si>
    <t>Высокая тематическая близость; нужен прайс и демография</t>
  </si>
  <si>
    <t>tg_russtreetwear_quote</t>
  </si>
  <si>
    <t>Сильный наблюдаемый охват в streetwear-контексте</t>
  </si>
  <si>
    <t>tg_location_quote</t>
  </si>
  <si>
    <t>Нативный редакционный формат и ссылки на вещи с WB</t>
  </si>
  <si>
    <t>tg_swm_quote</t>
  </si>
  <si>
    <t>Резерв</t>
  </si>
  <si>
    <t>Согласовать скидку или нативный пакет</t>
  </si>
  <si>
    <t>Нет</t>
  </si>
  <si>
    <t>Аудитория точная, но публичный CPM высокий для первой проверки продаж</t>
  </si>
  <si>
    <t>tg_lookon_reserve</t>
  </si>
  <si>
    <t>Проверка</t>
  </si>
  <si>
    <t>Получить свежий скрин</t>
  </si>
  <si>
    <t>Точная тема, но открытые показатели устарели и противоречат друг другу</t>
  </si>
  <si>
    <t>tg_mennahodka_check</t>
  </si>
  <si>
    <t>Стоп до проверки</t>
  </si>
  <si>
    <t>ИТОГ ВОЛНЫ 1</t>
  </si>
  <si>
    <t>Включено только «Да»</t>
  </si>
  <si>
    <t>Важно: 4 278 плановых просмотров — это сумма ожидаемых просмотров двух публикаций, а не уникальный охват людей. До получения ссылки на товар, цены, маржи, остатков и целевой стоимости заказа невозможно честно прогнозировать клики, заказы или прибыль.</t>
  </si>
  <si>
    <t>ДОКАЗАТЕЛЬСТВА · КАЖДАЯ ЦИФРА СВЯЗАНА С ИСТОЧНИКОМ</t>
  </si>
  <si>
    <t>«Выборка постов» означает наш арифметический расчёт по указанному количеству публично видимых публикаций. «Среднее платформы» означает число, опубликованное аналитическим сервисом. Эти показатели не смешиваются.</t>
  </si>
  <si>
    <t>Что подтверждено</t>
  </si>
  <si>
    <t>Значение</t>
  </si>
  <si>
    <t>Единица</t>
  </si>
  <si>
    <t>Размер выборки</t>
  </si>
  <si>
    <t>URL источника</t>
  </si>
  <si>
    <t>Свежесть источника</t>
  </si>
  <si>
    <t>Надёжность</t>
  </si>
  <si>
    <t>Комментарий</t>
  </si>
  <si>
    <t>S-01</t>
  </si>
  <si>
    <t>чел.</t>
  </si>
  <si>
    <t>прошлая неделя</t>
  </si>
  <si>
    <t>Высокая</t>
  </si>
  <si>
    <t>Прямая страница канала</t>
  </si>
  <si>
    <t>S-02</t>
  </si>
  <si>
    <t>просмотров</t>
  </si>
  <si>
    <t>3 дня</t>
  </si>
  <si>
    <t>Показатель Telega.in</t>
  </si>
  <si>
    <t>S-03</t>
  </si>
  <si>
    <t>Среднее по свежим постам</t>
  </si>
  <si>
    <t>https://t.me/s/nahodki_Wildberriesy/9245</t>
  </si>
  <si>
    <t>Средняя</t>
  </si>
  <si>
    <t>Среднее 14,1k; 13,3k; 13,0k; 14,2k; 14,6k</t>
  </si>
  <si>
    <t>S-04</t>
  </si>
  <si>
    <t>Цена 1/24</t>
  </si>
  <si>
    <t>₽</t>
  </si>
  <si>
    <t>Публичный прайс; перепроверить перед оплатой</t>
  </si>
  <si>
    <t>S-05</t>
  </si>
  <si>
    <t>Возраст по опросу</t>
  </si>
  <si>
    <t>% 18+</t>
  </si>
  <si>
    <t>Самоопрос канала: не равно данным рекламного кабинета</t>
  </si>
  <si>
    <t>S-06</t>
  </si>
  <si>
    <t>Аналитическая страница действующего канала</t>
  </si>
  <si>
    <t>S-07</t>
  </si>
  <si>
    <t>Средние просмотры</t>
  </si>
  <si>
    <t>Метрика агрегатора; запросить медиакит</t>
  </si>
  <si>
    <t>S-08</t>
  </si>
  <si>
    <t>Подписчики и средний охват</t>
  </si>
  <si>
    <t>2 недели</t>
  </si>
  <si>
    <t>13,6k подписчиков; 1 324 охвата</t>
  </si>
  <si>
    <t>S-09</t>
  </si>
  <si>
    <t>Доля мужчин</t>
  </si>
  <si>
    <t>%</t>
  </si>
  <si>
    <t>Заявлено в карточке; запросить скрин кабинета</t>
  </si>
  <si>
    <t>S-10</t>
  </si>
  <si>
    <t>Публичный прайс</t>
  </si>
  <si>
    <t>S-11</t>
  </si>
  <si>
    <t>прошлый месяц</t>
  </si>
  <si>
    <t>S-12</t>
  </si>
  <si>
    <t>Среднее десяти верхних видимых постов</t>
  </si>
  <si>
    <t>S-13</t>
  </si>
  <si>
    <t>Средний охват и цена</t>
  </si>
  <si>
    <t>Средний охват 367; цена 965,03 ₽</t>
  </si>
  <si>
    <t>S-14</t>
  </si>
  <si>
    <t>S-15</t>
  </si>
  <si>
    <t>Среднее обычных постов</t>
  </si>
  <si>
    <t>https://t.me/s/russtreetwear?before=4229</t>
  </si>
  <si>
    <t>Пост с 12,7k исключён как выброс; остальные 3,27k; 2,8k; 2,76k; 2,94k; 2,86k</t>
  </si>
  <si>
    <t>S-16</t>
  </si>
  <si>
    <t>S-17</t>
  </si>
  <si>
    <t>Среднее восьми публично видимых постов</t>
  </si>
  <si>
    <t>S-18</t>
  </si>
  <si>
    <t>2 месяца</t>
  </si>
  <si>
    <t>S-19</t>
  </si>
  <si>
    <t>Среднее по постам</t>
  </si>
  <si>
    <t>Среднее 1,67k; 1,65k; 1,47k; 1,35k</t>
  </si>
  <si>
    <t>S-20</t>
  </si>
  <si>
    <t>S-21</t>
  </si>
  <si>
    <t>Среднее по видимым постам</t>
  </si>
  <si>
    <t>Ниже средней</t>
  </si>
  <si>
    <t>Только три доступных наблюдения</t>
  </si>
  <si>
    <t>S-22</t>
  </si>
  <si>
    <t>S-23</t>
  </si>
  <si>
    <t>Средние просмотры платформы</t>
  </si>
  <si>
    <t>https://telegraphyx.ru/channels/t/streetwear_swag</t>
  </si>
  <si>
    <t>Показатель TeleGraphyx</t>
  </si>
  <si>
    <t>S-24</t>
  </si>
  <si>
    <t>https://t.me/s/streetwear_swag/3588</t>
  </si>
  <si>
    <t>Среднее 1,32k; 1,29k; 1,35k</t>
  </si>
  <si>
    <t>S-25</t>
  </si>
  <si>
    <t>Среднее по доступной выборке</t>
  </si>
  <si>
    <t>3–8 месяцев</t>
  </si>
  <si>
    <t>Низкая</t>
  </si>
  <si>
    <t>Данные устарели; до оплаты нужен новый скрин</t>
  </si>
  <si>
    <t>S-26</t>
  </si>
  <si>
    <t>3 месяца</t>
  </si>
  <si>
    <t>Публичный прайс; может измениться</t>
  </si>
  <si>
    <t>S-27</t>
  </si>
  <si>
    <t>Охват и цена</t>
  </si>
  <si>
    <t>13,9k подписчиков; цена 3 496,50 ₽; тематика не про одежду</t>
  </si>
  <si>
    <t>S-28</t>
  </si>
  <si>
    <t>Подписчики и охват</t>
  </si>
  <si>
    <t>27 368 подписчиков; агрегатор показывает предупреждение о просмотрах</t>
  </si>
  <si>
    <t>S-29</t>
  </si>
  <si>
    <t>Цена и доступность</t>
  </si>
  <si>
    <t>Канал временно не принимает заявки; на площадке другая база подписчиков</t>
  </si>
  <si>
    <t>S-30</t>
  </si>
  <si>
    <t>Правила размещения</t>
  </si>
  <si>
    <t>Маркировка рекламы в Telegram-каналах</t>
  </si>
  <si>
    <t>требование</t>
  </si>
  <si>
    <t>https://www.consultant.ru/document/cons_doc_LAW_429934/</t>
  </si>
  <si>
    <t>действующий источник</t>
  </si>
  <si>
    <t>Проверить пометку «реклама», рекламодателя и erid/ORD до публикации</t>
  </si>
  <si>
    <t>S-31</t>
  </si>
  <si>
    <t>Рекомендации по erid</t>
  </si>
  <si>
    <t>руководство</t>
  </si>
  <si>
    <t>https://storage.consultant.ru/ondb/attachments/202311/23/Rekomendacii_po_razmeshheniju_identifikatora_reklamy_final_22112023_h4n.pdf</t>
  </si>
  <si>
    <t>официальные рекомендации</t>
  </si>
  <si>
    <t>Формат размещения идентификатора зависит от типа публикации</t>
  </si>
  <si>
    <t>ЗАПРОСЫ МЕНЕДЖЕРАМ · ЧТО НУЖНО ПОЛУЧИТЬ ДО ОПЛАТЫ</t>
  </si>
  <si>
    <t>Жёлтые поля заполняются после ответов. Пока ответ не получен, стоимость и демография не подставляются в медиаплан.</t>
  </si>
  <si>
    <t>Приоритет</t>
  </si>
  <si>
    <t>Дата сообщения</t>
  </si>
  <si>
    <t>Прайс, ₽</t>
  </si>
  <si>
    <t>Средний охват 24ч</t>
  </si>
  <si>
    <t>Мужчины, %</t>
  </si>
  <si>
    <t>Возраст/гео</t>
  </si>
  <si>
    <t>Маркировка/ORD</t>
  </si>
  <si>
    <t>Права на UGC</t>
  </si>
  <si>
    <t>Не отправлено</t>
  </si>
  <si>
    <t>ГОТОВЫЙ ТЕКСТ СООБЩЕНИЯ</t>
  </si>
  <si>
    <t>Здравствуйте! Рассматриваем нативное размещение мужских baggy jeans с Wildberries. Пришлите, пожалуйста: 1) актуальный прайс и форматы; 2) скрин средней статистики постов за последние 30 дней с охватом через 24/48 часов; 3) пол, возраст и географию аудитории; 4) пример недавней рекламы одежды; 5) условия маркировки и работы через ORD; 6) можно ли использовать созданное фото/видео в карточке товара и рекламе. Ссылка на товар и финальное ТЗ будут отправлены после первичного согласования.</t>
  </si>
  <si>
    <t>МЕТОДИКА · КАК ОТЛИЧИТЬ ФАКТ ОТ ПРЕДПОЛОЖЕНИЯ</t>
  </si>
  <si>
    <t>Эта страница нужна для собеседования: она показывает, откуда взялись цифры и почему итоговый выбор нельзя делать только по количеству подписчиков.</t>
  </si>
  <si>
    <t>ТРИ ТИПА ДАННЫХ</t>
  </si>
  <si>
    <t>Факт</t>
  </si>
  <si>
    <t>Опубликован аккаунтом или сервисом</t>
  </si>
  <si>
    <t>Подписчики, публичная цена, контакт, видимые просмотры</t>
  </si>
  <si>
    <t>Зелёный</t>
  </si>
  <si>
    <t>Наш расчёт</t>
  </si>
  <si>
    <t>Вычислен из фактов</t>
  </si>
  <si>
    <t>Среднее выборки, CPM, итоговый балл</t>
  </si>
  <si>
    <t>Голубой</t>
  </si>
  <si>
    <t>Рабочее условие</t>
  </si>
  <si>
    <t>Нужно для решения, но не является фактом рынка</t>
  </si>
  <si>
    <t>Товар — мужские baggy jeans; цель — продажи через маркетплейс</t>
  </si>
  <si>
    <t>Жёлтый</t>
  </si>
  <si>
    <t>КАК СЧИТАЮТСЯ ПОКАЗАТЕЛИ</t>
  </si>
  <si>
    <t>Показатель</t>
  </si>
  <si>
    <t>Формула/правило</t>
  </si>
  <si>
    <t>Зачем</t>
  </si>
  <si>
    <t>Что может исказить</t>
  </si>
  <si>
    <t>Меньшее из среднего платформы и свежей выборки; если есть только одно — оно</t>
  </si>
  <si>
    <t>Не завышать ожидания</t>
  </si>
  <si>
    <t>Разные периоды наблюдения</t>
  </si>
  <si>
    <t>CPM</t>
  </si>
  <si>
    <t>Публичная цена / плановый охват × 1 000</t>
  </si>
  <si>
    <t>Сравнить цену тысячи просмотров</t>
  </si>
  <si>
    <t>Не показывает продажи и качество аудитории</t>
  </si>
  <si>
    <t>Итоговый балл</t>
  </si>
  <si>
    <t>6 критериев с весами ниже</t>
  </si>
  <si>
    <t>Собрать в одно число релевантность, доказательства, экономику и риск</t>
  </si>
  <si>
    <t>Оценки 0–5 являются экспертным решением, а не метрикой платформы</t>
  </si>
  <si>
    <t>ВЕСА ОЦЕНКИ</t>
  </si>
  <si>
    <t>Критерий</t>
  </si>
  <si>
    <t>Вес</t>
  </si>
  <si>
    <t>Как проверяется</t>
  </si>
  <si>
    <t>Совпадение с товаром</t>
  </si>
  <si>
    <t>Есть ли мужская одежда, джинсы, streetwear или WB-контент</t>
  </si>
  <si>
    <t>Совпадение аудитории</t>
  </si>
  <si>
    <t>Мужчины/возраст/интересы — только если есть доказательства</t>
  </si>
  <si>
    <t>Качество доказательств</t>
  </si>
  <si>
    <t>Свежесть источника, размер выборки, отсутствие противоречий</t>
  </si>
  <si>
    <t>Экономика</t>
  </si>
  <si>
    <t>Публичный CPM; при неизвестной цене высокая оценка невозможна</t>
  </si>
  <si>
    <t>Готовность к размещению</t>
  </si>
  <si>
    <t>Есть контакт, прайс, формат, история заказов</t>
  </si>
  <si>
    <t>Низкий риск</t>
  </si>
  <si>
    <t>Нет предупреждений, сильных аномалий и тематических несоответствий</t>
  </si>
  <si>
    <t>ЧЕГО НЕ ХВАТАЕТ ОТ РЕАЛЬНОГО ЗАКАЗЧИКА</t>
  </si>
  <si>
    <t>Ссылка/SKU товара</t>
  </si>
  <si>
    <t>Чтобы проверить цену, отзывы, визуал и наличие</t>
  </si>
  <si>
    <t>Цена и маржа</t>
  </si>
  <si>
    <t>Чтобы определить допустимую стоимость заказа</t>
  </si>
  <si>
    <t>Размеры и остатки</t>
  </si>
  <si>
    <t>Чтобы не вести рекламу на отсутствующие варианты</t>
  </si>
  <si>
    <t>Рекламный бюджет</t>
  </si>
  <si>
    <t>Чтобы выбрать масштаб теста</t>
  </si>
  <si>
    <t>Историческая конверсия карточки</t>
  </si>
  <si>
    <t>Чтобы прогнозировать заказы без фантазий</t>
  </si>
  <si>
    <t>6</t>
  </si>
  <si>
    <t>Юридические данные рекламодателя</t>
  </si>
  <si>
    <t>Для маркировки рекламы и работы через ORD</t>
  </si>
  <si>
    <t>Главное правило этого кейса: отсутствие публичных данных не заполняется «среднерыночной» цифрой. Сначала отправляется запрос менеджеру, затем ответ вносится в жёлтые поля и только после этого пересчитывается медиаплан.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</si>
</sst>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₽-419]"/>
    <numFmt numFmtId="165" formatCode="#,##0\ [$₽-419]"/>
    <numFmt numFmtId="166" formatCode="yyyy\-mm\-dd"/>
    <numFmt numFmtId="167" formatCode="0.00\x"/>
  </numFmts>
  <fonts count="12">
    <font>
      <sz val="11"/>
      <name val="Carlito"/>
    </font>
    <font>
      <b/>
      <sz val="18"/>
      <color rgb="FFFFFFFF"/>
      <name val="Carlito"/>
    </font>
    <font>
      <i/>
      <sz val="10"/>
      <color rgb="FF6B7773"/>
      <name val="Carlito"/>
    </font>
    <font>
      <b/>
      <sz val="10"/>
      <color rgb="FF17231F"/>
      <name val="Carlito"/>
    </font>
    <font>
      <sz val="9"/>
      <color rgb="FF17231F"/>
      <name val="Carlito"/>
    </font>
    <font>
      <b/>
      <sz val="11"/>
      <color rgb="FFFFFFFF"/>
      <name val="Carlito"/>
    </font>
    <font>
      <b/>
      <sz val="9"/>
      <color rgb="FF17231F"/>
      <name val="Carlito"/>
    </font>
    <font>
      <b/>
      <sz val="10"/>
      <color rgb="FF7A5400"/>
      <name val="Carlito"/>
    </font>
    <font>
      <b/>
      <sz val="10"/>
      <color rgb="FF203A35"/>
      <name val="Carlito"/>
    </font>
    <font>
      <b/>
      <sz val="9"/>
      <color rgb="FF6B7773"/>
      <name val="Carlito"/>
    </font>
    <font>
      <b/>
      <sz val="20"/>
      <color rgb="FF203A35"/>
      <name val="Carlito"/>
    </font>
    <font>
      <b/>
      <sz val="10"/>
      <color rgb="FF8B2E25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231F"/>
      </patternFill>
    </fill>
    <fill>
      <patternFill patternType="solid">
        <fgColor rgb="FFFAF8F2"/>
      </patternFill>
    </fill>
    <fill>
      <patternFill patternType="solid">
        <fgColor rgb="FFC6F15B"/>
      </patternFill>
    </fill>
    <fill>
      <patternFill patternType="solid">
        <fgColor rgb="FFFFFFFF"/>
      </patternFill>
    </fill>
    <fill>
      <patternFill patternType="solid">
        <fgColor rgb="FFFFF6D8"/>
      </patternFill>
    </fill>
    <fill>
      <patternFill patternType="solid">
        <fgColor rgb="FFFFF0C2"/>
      </patternFill>
    </fill>
    <fill>
      <patternFill patternType="solid">
        <fgColor rgb="FFDDEDF5"/>
      </patternFill>
    </fill>
    <fill>
      <patternFill patternType="solid">
        <fgColor rgb="FFE8F5C9"/>
      </patternFill>
    </fill>
    <fill>
      <patternFill patternType="solid">
        <fgColor rgb="FFFADBD8"/>
      </patternFill>
    </fill>
  </fills>
  <borders count="16">
    <border>
      <left/>
      <right/>
      <top/>
      <bottom/>
      <diagonal/>
    </border>
    <border>
      <left style="thin">
        <color rgb="FFAAB8B3"/>
      </left>
      <right/>
      <top style="thin">
        <color rgb="FFAAB8B3"/>
      </top>
      <bottom style="thin">
        <color rgb="FFAAB8B3"/>
      </bottom>
      <diagonal/>
    </border>
    <border>
      <left/>
      <right/>
      <top style="thin">
        <color rgb="FFAAB8B3"/>
      </top>
      <bottom style="thin">
        <color rgb="FFAAB8B3"/>
      </bottom>
      <diagonal/>
    </border>
    <border>
      <left/>
      <right style="thin">
        <color rgb="FFAAB8B3"/>
      </right>
      <top style="thin">
        <color rgb="FFAAB8B3"/>
      </top>
      <bottom style="thin">
        <color rgb="FFAAB8B3"/>
      </bottom>
      <diagonal/>
    </border>
    <border>
      <left style="medium">
        <color rgb="FFAAB8B3"/>
      </left>
      <right style="medium">
        <color rgb="FFAAB8B3"/>
      </right>
      <top style="medium">
        <color rgb="FFAAB8B3"/>
      </top>
      <bottom style="medium">
        <color rgb="FFAAB8B3"/>
      </bottom>
      <diagonal/>
    </border>
    <border>
      <left style="medium">
        <color rgb="FFAAB8B3"/>
      </left>
      <right style="medium">
        <color rgb="FFAAB8B3"/>
      </right>
      <top style="thin">
        <color rgb="FFAAB8B3"/>
      </top>
      <bottom style="thin">
        <color rgb="FFAAB8B3"/>
      </bottom>
      <diagonal/>
    </border>
    <border>
      <left style="medium">
        <color rgb="FFAAB8B3"/>
      </left>
      <right/>
      <top style="medium">
        <color rgb="FFAAB8B3"/>
      </top>
      <bottom/>
      <diagonal/>
    </border>
    <border>
      <left/>
      <right/>
      <top style="medium">
        <color rgb="FFAAB8B3"/>
      </top>
      <bottom/>
      <diagonal/>
    </border>
    <border>
      <left/>
      <right style="medium">
        <color rgb="FFAAB8B3"/>
      </right>
      <top style="medium">
        <color rgb="FFAAB8B3"/>
      </top>
      <bottom/>
      <diagonal/>
    </border>
    <border>
      <left style="medium">
        <color rgb="FFAAB8B3"/>
      </left>
      <right/>
      <top/>
      <bottom/>
      <diagonal/>
    </border>
    <border>
      <left/>
      <right style="medium">
        <color rgb="FFAAB8B3"/>
      </right>
      <top/>
      <bottom/>
      <diagonal/>
    </border>
    <border>
      <left style="medium">
        <color rgb="FFAAB8B3"/>
      </left>
      <right/>
      <top/>
      <bottom style="medium">
        <color rgb="FFAAB8B3"/>
      </bottom>
      <diagonal/>
    </border>
    <border>
      <left/>
      <right/>
      <top/>
      <bottom style="medium">
        <color rgb="FFAAB8B3"/>
      </bottom>
      <diagonal/>
    </border>
    <border>
      <left/>
      <right style="medium">
        <color rgb="FFAAB8B3"/>
      </right>
      <top/>
      <bottom style="medium">
        <color rgb="FFAAB8B3"/>
      </bottom>
      <diagonal/>
    </border>
    <border>
      <left style="medium">
        <color rgb="FFAAB8B3"/>
      </left>
      <right/>
      <top style="medium">
        <color rgb="FFAAB8B3"/>
      </top>
      <bottom style="medium">
        <color rgb="FFAAB8B3"/>
      </bottom>
      <diagonal/>
    </border>
    <border>
      <left/>
      <right style="medium">
        <color rgb="FFAAB8B3"/>
      </right>
      <top style="medium">
        <color rgb="FFAAB8B3"/>
      </top>
      <bottom style="medium">
        <color rgb="FFAAB8B3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4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right" vertical="center" wrapText="1"/>
    </xf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" fontId="4" fillId="5" borderId="5" xfId="0" applyNumberFormat="1" applyFont="1" applyFill="1" applyBorder="1" applyAlignment="1">
      <alignment horizontal="center" vertical="center" wrapText="1"/>
    </xf>
    <xf numFmtId="166" fontId="4" fillId="5" borderId="5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6" fillId="5" borderId="5" xfId="0" applyFont="1" applyFill="1" applyBorder="1" applyAlignment="1">
      <alignment horizontal="left" vertical="center" wrapText="1"/>
    </xf>
    <xf numFmtId="164" fontId="4" fillId="5" borderId="5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164" fontId="5" fillId="2" borderId="0" xfId="0" applyNumberFormat="1" applyFont="1" applyFill="1"/>
    <xf numFmtId="164" fontId="6" fillId="5" borderId="5" xfId="0" applyNumberFormat="1" applyFont="1" applyFill="1" applyBorder="1" applyAlignment="1">
      <alignment horizontal="left" vertical="center" wrapText="1"/>
    </xf>
    <xf numFmtId="3" fontId="4" fillId="5" borderId="5" xfId="0" applyNumberFormat="1" applyFont="1" applyFill="1" applyBorder="1" applyAlignment="1">
      <alignment horizontal="left" vertical="center" wrapText="1"/>
    </xf>
    <xf numFmtId="3" fontId="0" fillId="0" borderId="0" xfId="0" applyNumberFormat="1"/>
    <xf numFmtId="3" fontId="5" fillId="2" borderId="0" xfId="0" applyNumberFormat="1" applyFont="1" applyFill="1"/>
    <xf numFmtId="3" fontId="6" fillId="5" borderId="5" xfId="0" applyNumberFormat="1" applyFont="1" applyFill="1" applyBorder="1" applyAlignment="1">
      <alignment horizontal="left" vertical="center" wrapText="1"/>
    </xf>
    <xf numFmtId="165" fontId="4" fillId="5" borderId="5" xfId="0" applyNumberFormat="1" applyFont="1" applyFill="1" applyBorder="1" applyAlignment="1">
      <alignment horizontal="left" vertical="center" wrapText="1"/>
    </xf>
    <xf numFmtId="165" fontId="0" fillId="0" borderId="0" xfId="0" applyNumberFormat="1"/>
    <xf numFmtId="165" fontId="5" fillId="2" borderId="0" xfId="0" applyNumberFormat="1" applyFont="1" applyFill="1"/>
    <xf numFmtId="165" fontId="6" fillId="5" borderId="5" xfId="0" applyNumberFormat="1" applyFont="1" applyFill="1" applyBorder="1" applyAlignment="1">
      <alignment horizontal="left" vertical="center" wrapText="1"/>
    </xf>
    <xf numFmtId="167" fontId="4" fillId="5" borderId="5" xfId="0" applyNumberFormat="1" applyFont="1" applyFill="1" applyBorder="1" applyAlignment="1">
      <alignment horizontal="left" vertical="center" wrapText="1"/>
    </xf>
    <xf numFmtId="167" fontId="0" fillId="0" borderId="0" xfId="0" applyNumberFormat="1"/>
    <xf numFmtId="167" fontId="5" fillId="2" borderId="0" xfId="0" applyNumberFormat="1" applyFont="1" applyFill="1"/>
    <xf numFmtId="167" fontId="6" fillId="5" borderId="5" xfId="0" applyNumberFormat="1" applyFont="1" applyFill="1" applyBorder="1" applyAlignment="1">
      <alignment horizontal="left" vertical="center" wrapText="1"/>
    </xf>
    <xf numFmtId="164" fontId="4" fillId="6" borderId="5" xfId="0" applyNumberFormat="1" applyFont="1" applyFill="1" applyBorder="1" applyAlignment="1">
      <alignment horizontal="left" vertical="center" wrapText="1"/>
    </xf>
    <xf numFmtId="3" fontId="4" fillId="6" borderId="5" xfId="0" applyNumberFormat="1" applyFont="1" applyFill="1" applyBorder="1" applyAlignment="1">
      <alignment horizontal="left" vertical="center" wrapText="1"/>
    </xf>
    <xf numFmtId="4" fontId="4" fillId="5" borderId="5" xfId="0" applyNumberFormat="1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horizontal="left" vertical="center" wrapText="1"/>
    </xf>
    <xf numFmtId="166" fontId="4" fillId="6" borderId="5" xfId="0" applyNumberFormat="1" applyFont="1" applyFill="1" applyBorder="1" applyAlignment="1">
      <alignment horizontal="left" vertical="center" wrapText="1"/>
    </xf>
    <xf numFmtId="9" fontId="4" fillId="6" borderId="5" xfId="0" applyNumberFormat="1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9" fontId="4" fillId="5" borderId="5" xfId="0" applyNumberFormat="1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10" fillId="9" borderId="11" xfId="0" applyFont="1" applyFill="1" applyBorder="1" applyAlignment="1">
      <alignment horizontal="left" vertical="center"/>
    </xf>
    <xf numFmtId="0" fontId="10" fillId="9" borderId="13" xfId="0" applyFont="1" applyFill="1" applyBorder="1" applyAlignment="1">
      <alignment horizontal="left" vertical="center"/>
    </xf>
    <xf numFmtId="164" fontId="10" fillId="9" borderId="6" xfId="0" applyNumberFormat="1" applyFont="1" applyFill="1" applyBorder="1" applyAlignment="1">
      <alignment horizontal="left" vertical="center"/>
    </xf>
    <xf numFmtId="3" fontId="10" fillId="9" borderId="6" xfId="0" applyNumberFormat="1" applyFont="1" applyFill="1" applyBorder="1" applyAlignment="1">
      <alignment horizontal="left" vertical="center"/>
    </xf>
    <xf numFmtId="165" fontId="10" fillId="9" borderId="6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8" fillId="8" borderId="6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8" fillId="8" borderId="8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11" fillId="10" borderId="6" xfId="0" applyFont="1" applyFill="1" applyBorder="1" applyAlignment="1">
      <alignment horizontal="left" vertical="center" wrapText="1"/>
    </xf>
    <xf numFmtId="0" fontId="11" fillId="10" borderId="7" xfId="0" applyFont="1" applyFill="1" applyBorder="1" applyAlignment="1">
      <alignment horizontal="left" vertical="center" wrapText="1"/>
    </xf>
    <xf numFmtId="0" fontId="11" fillId="10" borderId="8" xfId="0" applyFont="1" applyFill="1" applyBorder="1" applyAlignment="1">
      <alignment horizontal="left" vertical="center" wrapText="1"/>
    </xf>
    <xf numFmtId="0" fontId="11" fillId="10" borderId="11" xfId="0" applyFont="1" applyFill="1" applyBorder="1" applyAlignment="1">
      <alignment horizontal="left" vertical="center" wrapText="1"/>
    </xf>
    <xf numFmtId="0" fontId="11" fillId="10" borderId="12" xfId="0" applyFont="1" applyFill="1" applyBorder="1" applyAlignment="1">
      <alignment horizontal="left" vertical="center" wrapText="1"/>
    </xf>
    <xf numFmtId="0" fontId="11" fillId="10" borderId="13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font>
        <b/>
        <color rgb="FF8B2E25"/>
      </font>
      <fill>
        <patternFill patternType="solid">
          <bgColor rgb="FFFADBD8"/>
        </patternFill>
      </fill>
    </dxf>
    <dxf>
      <font>
        <b/>
        <color rgb="FF203A35"/>
      </font>
      <fill>
        <patternFill patternType="solid">
          <bgColor rgb="FFE8F5C9"/>
        </patternFill>
      </fill>
    </dxf>
    <dxf>
      <font>
        <b/>
        <color rgb="FF203A35"/>
      </font>
      <fill>
        <patternFill patternType="solid">
          <bgColor rgb="FFDDEDF5"/>
        </patternFill>
      </fill>
    </dxf>
    <dxf>
      <font>
        <b/>
        <color rgb="FF8B2E25"/>
      </font>
      <fill>
        <patternFill patternType="solid">
          <bgColor rgb="FFFADBD8"/>
        </patternFill>
      </fill>
    </dxf>
    <dxf>
      <font>
        <b/>
        <color rgb="FF203A35"/>
      </font>
      <fill>
        <patternFill patternType="solid">
          <bgColor rgb="FFE8F5C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rifiedCreatorsTable" displayName="VerifiedCreatorsTable" ref="A4:AD16" totalsRowShown="0">
  <tableColumns count="30">
    <tableColumn id="1" xr3:uid="{00000000-0010-0000-0000-000001000000}" name="ID"/>
    <tableColumn id="2" xr3:uid="{00000000-0010-0000-0000-000002000000}" name="Решение"/>
    <tableColumn id="3" xr3:uid="{00000000-0010-0000-0000-000003000000}" name="Аккаунт"/>
    <tableColumn id="4" xr3:uid="{00000000-0010-0000-0000-000004000000}" name="Тип"/>
    <tableColumn id="5" xr3:uid="{00000000-0010-0000-0000-000005000000}" name="Ссылка"/>
    <tableColumn id="6" xr3:uid="{00000000-0010-0000-0000-000006000000}" name="Контакт"/>
    <tableColumn id="7" xr3:uid="{00000000-0010-0000-0000-000007000000}" name="Почему подходит"/>
    <tableColumn id="8" xr3:uid="{00000000-0010-0000-0000-000008000000}" name="Подписчики"/>
    <tableColumn id="9" xr3:uid="{00000000-0010-0000-0000-000009000000}" name="Средний охват платформы"/>
    <tableColumn id="10" xr3:uid="{00000000-0010-0000-0000-00000A000000}" name="Среднее по свежей выборке"/>
    <tableColumn id="11" xr3:uid="{00000000-0010-0000-0000-00000B000000}" name="Постов в выборке"/>
    <tableColumn id="12" xr3:uid="{00000000-0010-0000-0000-00000C000000}" name="Плановый охват"/>
    <tableColumn id="13" xr3:uid="{00000000-0010-0000-0000-00000D000000}" name="Публичная цена, ₽"/>
    <tableColumn id="14" xr3:uid="{00000000-0010-0000-0000-00000E000000}" name="Формат"/>
    <tableColumn id="15" xr3:uid="{00000000-0010-0000-0000-00000F000000}" name="Расчётный CPM, ₽"/>
    <tableColumn id="16" xr3:uid="{00000000-0010-0000-0000-000010000000}" name="Что известно об аудитории"/>
    <tableColumn id="17" xr3:uid="{00000000-0010-0000-0000-000011000000}" name="Релевантность 0–5"/>
    <tableColumn id="18" xr3:uid="{00000000-0010-0000-0000-000012000000}" name="Аудитория 0–5"/>
    <tableColumn id="19" xr3:uid="{00000000-0010-0000-0000-000013000000}" name="Доказательства 0–5"/>
    <tableColumn id="20" xr3:uid="{00000000-0010-0000-0000-000014000000}" name="Экономика 0–5"/>
    <tableColumn id="21" xr3:uid="{00000000-0010-0000-0000-000015000000}" name="Готовность 0–5"/>
    <tableColumn id="22" xr3:uid="{00000000-0010-0000-0000-000016000000}" name="Низкий риск 0–5"/>
    <tableColumn id="23" xr3:uid="{00000000-0010-0000-0000-000017000000}" name="Итог /100"/>
    <tableColumn id="24" xr3:uid="{00000000-0010-0000-0000-000018000000}" name="Заказов на бирже"/>
    <tableColumn id="25" xr3:uid="{00000000-0010-0000-0000-000019000000}" name="Повторных заказов"/>
    <tableColumn id="26" xr3:uid="{00000000-0010-0000-0000-00001A000000}" name="Главный риск"/>
    <tableColumn id="27" xr3:uid="{00000000-0010-0000-0000-00001B000000}" name="Источник аккаунта"/>
    <tableColumn id="28" xr3:uid="{00000000-0010-0000-0000-00001C000000}" name="Источник метрик"/>
    <tableColumn id="29" xr3:uid="{00000000-0010-0000-0000-00001D000000}" name="Источник цены"/>
    <tableColumn id="30" xr3:uid="{00000000-0010-0000-0000-00001E000000}" name="Проверено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videnceTable" displayName="EvidenceTable" ref="A4:K35" totalsRowShown="0">
  <tableColumns count="11">
    <tableColumn id="1" xr3:uid="{00000000-0010-0000-0100-000001000000}" name="ID"/>
    <tableColumn id="2" xr3:uid="{00000000-0010-0000-0100-000002000000}" name="Аккаунт"/>
    <tableColumn id="3" xr3:uid="{00000000-0010-0000-0100-000003000000}" name="Что подтверждено"/>
    <tableColumn id="4" xr3:uid="{00000000-0010-0000-0100-000004000000}" name="Значение"/>
    <tableColumn id="5" xr3:uid="{00000000-0010-0000-0100-000005000000}" name="Единица"/>
    <tableColumn id="6" xr3:uid="{00000000-0010-0000-0100-000006000000}" name="Размер выборки"/>
    <tableColumn id="7" xr3:uid="{00000000-0010-0000-0100-000007000000}" name="URL источника"/>
    <tableColumn id="8" xr3:uid="{00000000-0010-0000-0100-000008000000}" name="Свежесть источника"/>
    <tableColumn id="9" xr3:uid="{00000000-0010-0000-0100-000009000000}" name="Проверено"/>
    <tableColumn id="10" xr3:uid="{00000000-0010-0000-0100-00000A000000}" name="Надёжность"/>
    <tableColumn id="11" xr3:uid="{00000000-0010-0000-0100-00000B000000}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opLeftCell="A21" zoomScale="125" workbookViewId="0">
      <selection sqref="A1:J1"/>
    </sheetView>
  </sheetViews>
  <sheetFormatPr baseColWidth="10" defaultColWidth="8.83203125" defaultRowHeight="14"/>
  <cols>
    <col min="1" max="1" width="20" customWidth="1"/>
    <col min="2" max="2" width="28" customWidth="1"/>
    <col min="3" max="3" width="42" customWidth="1"/>
    <col min="4" max="4" width="16" customWidth="1"/>
    <col min="5" max="5" width="18" customWidth="1"/>
    <col min="6" max="6" width="46" customWidth="1"/>
    <col min="7" max="10" width="18" customWidth="1"/>
  </cols>
  <sheetData>
    <row r="1" spans="1:10" ht="46" customHeight="1">
      <c r="A1" s="38" t="s">
        <v>0</v>
      </c>
      <c r="B1" s="38" t="s">
        <v>0</v>
      </c>
      <c r="C1" s="38" t="s">
        <v>0</v>
      </c>
      <c r="D1" s="38" t="s">
        <v>0</v>
      </c>
      <c r="E1" s="38" t="s">
        <v>0</v>
      </c>
      <c r="F1" s="38" t="s">
        <v>0</v>
      </c>
      <c r="G1" s="38" t="s">
        <v>0</v>
      </c>
      <c r="H1" s="38" t="s">
        <v>0</v>
      </c>
      <c r="I1" s="38" t="s">
        <v>0</v>
      </c>
      <c r="J1" s="38" t="s">
        <v>0</v>
      </c>
    </row>
    <row r="2" spans="1:10" ht="34" customHeight="1">
      <c r="A2" s="39" t="s">
        <v>1</v>
      </c>
      <c r="B2" s="40" t="s">
        <v>1</v>
      </c>
      <c r="C2" s="40" t="s">
        <v>1</v>
      </c>
      <c r="D2" s="40" t="s">
        <v>1</v>
      </c>
      <c r="E2" s="40" t="s">
        <v>1</v>
      </c>
      <c r="F2" s="40" t="s">
        <v>1</v>
      </c>
      <c r="G2" s="40" t="s">
        <v>1</v>
      </c>
      <c r="H2" s="40" t="s">
        <v>1</v>
      </c>
      <c r="I2" s="40" t="s">
        <v>1</v>
      </c>
      <c r="J2" s="41" t="s">
        <v>1</v>
      </c>
    </row>
    <row r="4" spans="1:10" ht="24" customHeight="1">
      <c r="A4" s="42" t="s">
        <v>2</v>
      </c>
      <c r="B4" s="43"/>
      <c r="C4" s="42" t="s">
        <v>3</v>
      </c>
      <c r="D4" s="43"/>
      <c r="E4" s="42" t="s">
        <v>4</v>
      </c>
      <c r="F4" s="43"/>
      <c r="G4" s="42" t="s">
        <v>5</v>
      </c>
      <c r="H4" s="43"/>
      <c r="I4" s="42" t="s">
        <v>6</v>
      </c>
      <c r="J4" s="43"/>
    </row>
    <row r="5" spans="1:10" ht="40" customHeight="1">
      <c r="A5" s="44">
        <f>COUNTA(Блогеры!C5:C16)</f>
        <v>12</v>
      </c>
      <c r="B5" s="45"/>
      <c r="C5" s="44">
        <f>COUNTIF(Блогеры!B5:B16,"Тест — волна 1")+COUNTIF(Блогеры!B5:B16,"Запросить прайс — приоритет")</f>
        <v>6</v>
      </c>
      <c r="D5" s="45"/>
      <c r="E5" s="48">
        <f>Медиаплан!F15</f>
        <v>4181.8100000000004</v>
      </c>
      <c r="F5" s="45"/>
      <c r="G5" s="49">
        <f>Медиаплан!G15</f>
        <v>4278</v>
      </c>
      <c r="H5" s="45"/>
      <c r="I5" s="50">
        <f>Медиаплан!H15</f>
        <v>977.51519401589542</v>
      </c>
      <c r="J5" s="45"/>
    </row>
    <row r="6" spans="1:10" ht="40" customHeight="1">
      <c r="A6" s="46"/>
      <c r="B6" s="47"/>
      <c r="C6" s="46"/>
      <c r="D6" s="47"/>
      <c r="E6" s="46"/>
      <c r="F6" s="47"/>
      <c r="G6" s="46"/>
      <c r="H6" s="47"/>
      <c r="I6" s="46"/>
      <c r="J6" s="47"/>
    </row>
    <row r="8" spans="1:10" ht="28" customHeight="1">
      <c r="A8" s="51" t="s">
        <v>7</v>
      </c>
      <c r="B8" s="51" t="s">
        <v>7</v>
      </c>
      <c r="C8" s="51" t="s">
        <v>7</v>
      </c>
      <c r="D8" s="51" t="s">
        <v>7</v>
      </c>
      <c r="E8" s="51" t="s">
        <v>7</v>
      </c>
      <c r="F8" s="51" t="s">
        <v>7</v>
      </c>
      <c r="G8" s="51" t="s">
        <v>7</v>
      </c>
      <c r="H8" s="51" t="s">
        <v>7</v>
      </c>
      <c r="I8" s="51" t="s">
        <v>7</v>
      </c>
      <c r="J8" s="51" t="s">
        <v>7</v>
      </c>
    </row>
    <row r="9" spans="1:10" ht="52" customHeight="1">
      <c r="A9" s="52" t="s">
        <v>8</v>
      </c>
      <c r="B9" s="53" t="s">
        <v>8</v>
      </c>
      <c r="C9" s="53" t="s">
        <v>8</v>
      </c>
      <c r="D9" s="53" t="s">
        <v>8</v>
      </c>
      <c r="E9" s="53" t="s">
        <v>8</v>
      </c>
      <c r="F9" s="53" t="s">
        <v>8</v>
      </c>
      <c r="G9" s="53" t="s">
        <v>8</v>
      </c>
      <c r="H9" s="53" t="s">
        <v>8</v>
      </c>
      <c r="I9" s="53" t="s">
        <v>8</v>
      </c>
      <c r="J9" s="54" t="s">
        <v>8</v>
      </c>
    </row>
    <row r="10" spans="1:10" ht="52" customHeight="1">
      <c r="A10" s="55" t="s">
        <v>8</v>
      </c>
      <c r="B10" s="56" t="s">
        <v>8</v>
      </c>
      <c r="C10" s="56" t="s">
        <v>8</v>
      </c>
      <c r="D10" s="56" t="s">
        <v>8</v>
      </c>
      <c r="E10" s="56" t="s">
        <v>8</v>
      </c>
      <c r="F10" s="56" t="s">
        <v>8</v>
      </c>
      <c r="G10" s="56" t="s">
        <v>8</v>
      </c>
      <c r="H10" s="56" t="s">
        <v>8</v>
      </c>
      <c r="I10" s="56" t="s">
        <v>8</v>
      </c>
      <c r="J10" s="57" t="s">
        <v>8</v>
      </c>
    </row>
    <row r="13" spans="1:10" ht="28" customHeight="1">
      <c r="A13" s="51" t="s">
        <v>9</v>
      </c>
      <c r="B13" s="51" t="s">
        <v>9</v>
      </c>
      <c r="C13" s="51" t="s">
        <v>9</v>
      </c>
      <c r="D13" s="51" t="s">
        <v>9</v>
      </c>
      <c r="E13" s="51" t="s">
        <v>9</v>
      </c>
      <c r="F13" s="51" t="s">
        <v>9</v>
      </c>
      <c r="G13" s="51" t="s">
        <v>9</v>
      </c>
      <c r="H13" s="51" t="s">
        <v>9</v>
      </c>
      <c r="I13" s="51" t="s">
        <v>9</v>
      </c>
      <c r="J13" s="51" t="s">
        <v>9</v>
      </c>
    </row>
    <row r="14" spans="1:10" ht="42" customHeight="1">
      <c r="A14" s="1" t="s">
        <v>10</v>
      </c>
      <c r="B14" s="1" t="s">
        <v>11</v>
      </c>
      <c r="C14" s="1" t="s">
        <v>12</v>
      </c>
      <c r="D14" s="1" t="s">
        <v>13</v>
      </c>
      <c r="E14" s="1" t="s">
        <v>14</v>
      </c>
      <c r="F14" s="1" t="s">
        <v>15</v>
      </c>
    </row>
    <row r="15" spans="1:10" ht="72" customHeight="1">
      <c r="A15" s="2" t="str">
        <f>Блогеры!C5</f>
        <v>НВП ⚡️ Мужской ВБ</v>
      </c>
      <c r="B15" s="2" t="str">
        <f>Блогеры!B5</f>
        <v>Тест — волна 1</v>
      </c>
      <c r="C15" s="2" t="str">
        <f>Блогеры!G5</f>
        <v>Мужские аутфиты и товары с WB; джинсы регулярно входят в подборки</v>
      </c>
      <c r="D15" s="6">
        <f>IF(Блогеры!M5="","",Блогеры!M5)</f>
        <v>3216.78</v>
      </c>
      <c r="E15" s="5">
        <f>Блогеры!L5</f>
        <v>3911</v>
      </c>
      <c r="F15" s="2" t="str">
        <f>Блогеры!Z5</f>
        <v>Большая доля несовершеннолетних; свежие просмотры значительно выше среднего Telega.in — планируем по меньшей цифре</v>
      </c>
    </row>
    <row r="16" spans="1:10" ht="72" customHeight="1">
      <c r="A16" s="2" t="str">
        <f>Блогеры!C6</f>
        <v>МУЖСКОЙ СТИЛЬ | BY ALEX</v>
      </c>
      <c r="B16" s="2" t="str">
        <f>Блогеры!B6</f>
        <v>Запросить прайс — приоритет</v>
      </c>
      <c r="C16" s="2" t="str">
        <f>Блогеры!G6</f>
        <v>Автор примеряет и показывает мужскую одежду с WB; подходит для нативного образа с baggy jeans</v>
      </c>
      <c r="D16" s="6" t="str">
        <f>IF(Блогеры!M6="","",Блогеры!M6)</f>
        <v/>
      </c>
      <c r="E16" s="5">
        <f>Блогеры!L6</f>
        <v>2209</v>
      </c>
      <c r="F16" s="2" t="str">
        <f>Блогеры!Z6</f>
        <v>Нет открытого прайса и кабинетной демографии; нужен медиакит и права на использование созданного видео</v>
      </c>
    </row>
    <row r="17" spans="1:10" ht="72" customHeight="1">
      <c r="A17" s="2" t="str">
        <f>Блогеры!C9</f>
        <v>RUSSIAN STREETWEAR</v>
      </c>
      <c r="B17" s="2" t="str">
        <f>Блогеры!B9</f>
        <v>Запросить прайс — приоритет</v>
      </c>
      <c r="C17" s="2" t="str">
        <f>Блогеры!G9</f>
        <v>Новости российских streetwear-брендов; визуально и тематически соответствует baggy jeans</v>
      </c>
      <c r="D17" s="6" t="str">
        <f>IF(Блогеры!M9="","",Блогеры!M9)</f>
        <v/>
      </c>
      <c r="E17" s="5">
        <f>Блогеры!L9</f>
        <v>2926</v>
      </c>
      <c r="F17" s="2" t="str">
        <f>Блогеры!Z9</f>
        <v>Нет публичной цены и демографии; один пост с 12,7 тыс. просмотров исключён как выброс из обычной выборки</v>
      </c>
    </row>
    <row r="18" spans="1:10" ht="72" customHeight="1">
      <c r="A18" s="2" t="str">
        <f>Блогеры!C10</f>
        <v>ru streetwear location</v>
      </c>
      <c r="B18" s="2" t="str">
        <f>Блогеры!B10</f>
        <v>Запросить прайс — приоритет</v>
      </c>
      <c r="C18" s="2" t="str">
        <f>Блогеры!G10</f>
        <v>Канал про дропы и российский streetwear; сильный контекст для свободных джинсов</v>
      </c>
      <c r="D18" s="6" t="str">
        <f>IF(Блогеры!M10="","",Блогеры!M10)</f>
        <v/>
      </c>
      <c r="E18" s="5">
        <f>Блогеры!L10</f>
        <v>5718.75</v>
      </c>
      <c r="F18" s="2" t="str">
        <f>Блогеры!Z10</f>
        <v>Нет открытого прайса и кабинетной демографии; запросить медиакит до обсуждения бюджета</v>
      </c>
    </row>
    <row r="19" spans="1:10" ht="72" customHeight="1">
      <c r="A19" s="2" t="str">
        <f>Блогеры!C11</f>
        <v>STREETWEAR MAGAZINE</v>
      </c>
      <c r="B19" s="2" t="str">
        <f>Блогеры!B11</f>
        <v>Запросить прайс — приоритет</v>
      </c>
      <c r="C19" s="2" t="str">
        <f>Блогеры!G11</f>
        <v>Российские streetwear-новинки и прямые ссылки на WB; подходит для нативного обзора</v>
      </c>
      <c r="D19" s="6" t="str">
        <f>IF(Блогеры!M11="","",Блогеры!M11)</f>
        <v/>
      </c>
      <c r="E19" s="5">
        <f>Блогеры!L11</f>
        <v>1535</v>
      </c>
      <c r="F19" s="2" t="str">
        <f>Блогеры!Z11</f>
        <v>Маленькая выборка из четырёх видимых постов; запросить 24/48-часовые охваты за 30 дней</v>
      </c>
    </row>
    <row r="20" spans="1:10" ht="72" customHeight="1">
      <c r="A20" s="2" t="str">
        <f>Блогеры!C7</f>
        <v>Лукон</v>
      </c>
      <c r="B20" s="2" t="str">
        <f>Блогеры!B7</f>
        <v>Резерв: согласовать CPM</v>
      </c>
      <c r="C20" s="2" t="str">
        <f>Блогеры!G7</f>
        <v>Мужской шопинг-гид; формат подходит для объяснения посадки и готового образа</v>
      </c>
      <c r="D20" s="6">
        <f>IF(Блогеры!M7="","",Блогеры!M7)</f>
        <v>4195.8</v>
      </c>
      <c r="E20" s="5">
        <f>Блогеры!L7</f>
        <v>1324</v>
      </c>
      <c r="F20" s="2" t="str">
        <f>Блогеры!Z7</f>
        <v>Публичный CPM высокий; на Telega.in только один выполненный заказ</v>
      </c>
    </row>
    <row r="21" spans="1:10" ht="72" customHeight="1">
      <c r="A21" s="2" t="str">
        <f>Блогеры!C8</f>
        <v>Мужской стиль</v>
      </c>
      <c r="B21" s="2" t="str">
        <f>Блогеры!B8</f>
        <v>Тест — волна 1</v>
      </c>
      <c r="C21" s="2" t="str">
        <f>Блогеры!G8</f>
        <v>Контент полностью про мужские образы; возможен недорогой тест с готовым луком</v>
      </c>
      <c r="D21" s="6">
        <f>IF(Блогеры!M8="","",Блогеры!M8)</f>
        <v>965.03</v>
      </c>
      <c r="E21" s="5">
        <f>Блогеры!L8</f>
        <v>367</v>
      </c>
      <c r="F21" s="2" t="str">
        <f>Блогеры!Z8</f>
        <v>Средний охват Telega.in и собственная выборка различаются более чем в три раза; планируем по 367</v>
      </c>
    </row>
    <row r="23" spans="1:10" ht="28" customHeight="1">
      <c r="A23" s="51" t="s">
        <v>16</v>
      </c>
      <c r="B23" s="51" t="s">
        <v>16</v>
      </c>
      <c r="C23" s="51" t="s">
        <v>16</v>
      </c>
      <c r="D23" s="51" t="s">
        <v>16</v>
      </c>
      <c r="E23" s="51" t="s">
        <v>16</v>
      </c>
      <c r="F23" s="51" t="s">
        <v>16</v>
      </c>
      <c r="G23" s="51" t="s">
        <v>16</v>
      </c>
      <c r="H23" s="51" t="s">
        <v>16</v>
      </c>
      <c r="I23" s="51" t="s">
        <v>16</v>
      </c>
      <c r="J23" s="51" t="s">
        <v>16</v>
      </c>
    </row>
    <row r="24" spans="1:10" ht="46" customHeight="1">
      <c r="A24" s="37" t="s">
        <v>17</v>
      </c>
      <c r="B24" s="37" t="s">
        <v>18</v>
      </c>
      <c r="C24" s="37" t="s">
        <v>19</v>
      </c>
    </row>
    <row r="25" spans="1:10" ht="46" customHeight="1">
      <c r="A25" s="37" t="s">
        <v>20</v>
      </c>
      <c r="B25" s="37" t="s">
        <v>21</v>
      </c>
      <c r="C25" s="37" t="s">
        <v>22</v>
      </c>
    </row>
    <row r="26" spans="1:10" ht="46" customHeight="1">
      <c r="A26" s="37" t="s">
        <v>23</v>
      </c>
      <c r="B26" s="37" t="s">
        <v>24</v>
      </c>
      <c r="C26" s="37" t="s">
        <v>25</v>
      </c>
    </row>
    <row r="27" spans="1:10" ht="46" customHeight="1">
      <c r="A27" s="37" t="s">
        <v>26</v>
      </c>
      <c r="B27" s="37" t="s">
        <v>27</v>
      </c>
      <c r="C27" s="37" t="s">
        <v>28</v>
      </c>
    </row>
    <row r="28" spans="1:10" ht="46" customHeight="1">
      <c r="A28" s="37" t="s">
        <v>29</v>
      </c>
      <c r="B28" s="37" t="s">
        <v>30</v>
      </c>
      <c r="C28" s="37" t="s">
        <v>31</v>
      </c>
    </row>
    <row r="30" spans="1:10" ht="54" customHeight="1">
      <c r="A30" s="58" t="s">
        <v>32</v>
      </c>
      <c r="B30" s="59" t="s">
        <v>32</v>
      </c>
      <c r="C30" s="59" t="s">
        <v>32</v>
      </c>
      <c r="D30" s="59" t="s">
        <v>32</v>
      </c>
      <c r="E30" s="59" t="s">
        <v>32</v>
      </c>
      <c r="F30" s="59" t="s">
        <v>32</v>
      </c>
      <c r="G30" s="59" t="s">
        <v>32</v>
      </c>
      <c r="H30" s="59" t="s">
        <v>32</v>
      </c>
      <c r="I30" s="59" t="s">
        <v>32</v>
      </c>
      <c r="J30" s="60" t="s">
        <v>32</v>
      </c>
    </row>
    <row r="31" spans="1:10" ht="54" customHeight="1">
      <c r="A31" s="61" t="s">
        <v>32</v>
      </c>
      <c r="B31" s="62" t="s">
        <v>32</v>
      </c>
      <c r="C31" s="62" t="s">
        <v>32</v>
      </c>
      <c r="D31" s="62" t="s">
        <v>32</v>
      </c>
      <c r="E31" s="62" t="s">
        <v>32</v>
      </c>
      <c r="F31" s="62" t="s">
        <v>32</v>
      </c>
      <c r="G31" s="62" t="s">
        <v>32</v>
      </c>
      <c r="H31" s="62" t="s">
        <v>32</v>
      </c>
      <c r="I31" s="62" t="s">
        <v>32</v>
      </c>
      <c r="J31" s="63" t="s">
        <v>32</v>
      </c>
    </row>
  </sheetData>
  <mergeCells count="17">
    <mergeCell ref="A8:J8"/>
    <mergeCell ref="A9:J10"/>
    <mergeCell ref="A13:J13"/>
    <mergeCell ref="A23:J23"/>
    <mergeCell ref="A30:J31"/>
    <mergeCell ref="A5:B6"/>
    <mergeCell ref="C5:D6"/>
    <mergeCell ref="E5:F6"/>
    <mergeCell ref="G5:H6"/>
    <mergeCell ref="I5:J6"/>
    <mergeCell ref="A1:J1"/>
    <mergeCell ref="A2:J2"/>
    <mergeCell ref="A4:B4"/>
    <mergeCell ref="C4:D4"/>
    <mergeCell ref="E4:F4"/>
    <mergeCell ref="G4:H4"/>
    <mergeCell ref="I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6"/>
  <sheetViews>
    <sheetView showGridLines="0" topLeftCell="M1" zoomScale="110" workbookViewId="0">
      <selection sqref="A1:AD1"/>
    </sheetView>
  </sheetViews>
  <sheetFormatPr baseColWidth="10" defaultColWidth="8.83203125" defaultRowHeight="14"/>
  <cols>
    <col min="1" max="1" width="10" customWidth="1"/>
    <col min="2" max="2" width="25" customWidth="1"/>
    <col min="3" max="3" width="28" customWidth="1"/>
    <col min="4" max="4" width="24" customWidth="1"/>
    <col min="5" max="5" width="30" customWidth="1"/>
    <col min="6" max="6" width="28" customWidth="1"/>
    <col min="7" max="7" width="38" customWidth="1"/>
    <col min="8" max="8" width="14" customWidth="1"/>
    <col min="9" max="9" width="17" customWidth="1"/>
    <col min="10" max="10" width="18" customWidth="1"/>
    <col min="11" max="11" width="14" customWidth="1"/>
    <col min="12" max="13" width="15" customWidth="1"/>
    <col min="14" max="14" width="18" customWidth="1"/>
    <col min="15" max="15" width="16" customWidth="1"/>
    <col min="16" max="16" width="40" customWidth="1"/>
    <col min="17" max="18" width="13" customWidth="1"/>
    <col min="19" max="19" width="14" customWidth="1"/>
    <col min="20" max="20" width="12" customWidth="1"/>
    <col min="21" max="22" width="13" customWidth="1"/>
    <col min="23" max="23" width="12" customWidth="1"/>
    <col min="24" max="25" width="13" customWidth="1"/>
    <col min="26" max="26" width="42" customWidth="1"/>
    <col min="27" max="27" width="36" customWidth="1"/>
    <col min="28" max="28" width="42" customWidth="1"/>
    <col min="29" max="29" width="36" customWidth="1"/>
    <col min="30" max="30" width="14" customWidth="1"/>
  </cols>
  <sheetData>
    <row r="1" spans="1:30" ht="46" customHeight="1">
      <c r="A1" s="38" t="s">
        <v>33</v>
      </c>
      <c r="B1" s="38" t="s">
        <v>33</v>
      </c>
      <c r="C1" s="38" t="s">
        <v>33</v>
      </c>
      <c r="D1" s="38" t="s">
        <v>33</v>
      </c>
      <c r="E1" s="38" t="s">
        <v>33</v>
      </c>
      <c r="F1" s="38" t="s">
        <v>33</v>
      </c>
      <c r="G1" s="38" t="s">
        <v>33</v>
      </c>
      <c r="H1" s="38" t="s">
        <v>33</v>
      </c>
      <c r="I1" s="38" t="s">
        <v>33</v>
      </c>
      <c r="J1" s="38" t="s">
        <v>33</v>
      </c>
      <c r="K1" s="38" t="s">
        <v>33</v>
      </c>
      <c r="L1" s="38" t="s">
        <v>33</v>
      </c>
      <c r="M1" s="38" t="s">
        <v>33</v>
      </c>
      <c r="N1" s="38" t="s">
        <v>33</v>
      </c>
      <c r="O1" s="38" t="s">
        <v>33</v>
      </c>
      <c r="P1" s="38" t="s">
        <v>33</v>
      </c>
      <c r="Q1" s="38" t="s">
        <v>33</v>
      </c>
      <c r="R1" s="38" t="s">
        <v>33</v>
      </c>
      <c r="S1" s="38" t="s">
        <v>33</v>
      </c>
      <c r="T1" s="38" t="s">
        <v>33</v>
      </c>
      <c r="U1" s="38" t="s">
        <v>33</v>
      </c>
      <c r="V1" s="38" t="s">
        <v>33</v>
      </c>
      <c r="W1" s="38" t="s">
        <v>33</v>
      </c>
      <c r="X1" s="38" t="s">
        <v>33</v>
      </c>
      <c r="Y1" s="38" t="s">
        <v>33</v>
      </c>
      <c r="Z1" s="38" t="s">
        <v>33</v>
      </c>
      <c r="AA1" s="38" t="s">
        <v>33</v>
      </c>
      <c r="AB1" s="38" t="s">
        <v>33</v>
      </c>
      <c r="AC1" s="38" t="s">
        <v>33</v>
      </c>
      <c r="AD1" s="38" t="s">
        <v>33</v>
      </c>
    </row>
    <row r="2" spans="1:30" ht="34" customHeight="1">
      <c r="A2" s="39" t="s">
        <v>34</v>
      </c>
      <c r="B2" s="40" t="s">
        <v>34</v>
      </c>
      <c r="C2" s="40" t="s">
        <v>34</v>
      </c>
      <c r="D2" s="40" t="s">
        <v>34</v>
      </c>
      <c r="E2" s="40" t="s">
        <v>34</v>
      </c>
      <c r="F2" s="40" t="s">
        <v>34</v>
      </c>
      <c r="G2" s="40" t="s">
        <v>34</v>
      </c>
      <c r="H2" s="40" t="s">
        <v>34</v>
      </c>
      <c r="I2" s="40" t="s">
        <v>34</v>
      </c>
      <c r="J2" s="40" t="s">
        <v>34</v>
      </c>
      <c r="K2" s="40" t="s">
        <v>34</v>
      </c>
      <c r="L2" s="40" t="s">
        <v>34</v>
      </c>
      <c r="M2" s="40" t="s">
        <v>34</v>
      </c>
      <c r="N2" s="40" t="s">
        <v>34</v>
      </c>
      <c r="O2" s="40" t="s">
        <v>34</v>
      </c>
      <c r="P2" s="40" t="s">
        <v>34</v>
      </c>
      <c r="Q2" s="40" t="s">
        <v>34</v>
      </c>
      <c r="R2" s="40" t="s">
        <v>34</v>
      </c>
      <c r="S2" s="40" t="s">
        <v>34</v>
      </c>
      <c r="T2" s="40" t="s">
        <v>34</v>
      </c>
      <c r="U2" s="40" t="s">
        <v>34</v>
      </c>
      <c r="V2" s="40" t="s">
        <v>34</v>
      </c>
      <c r="W2" s="40" t="s">
        <v>34</v>
      </c>
      <c r="X2" s="40" t="s">
        <v>34</v>
      </c>
      <c r="Y2" s="40" t="s">
        <v>34</v>
      </c>
      <c r="Z2" s="40" t="s">
        <v>34</v>
      </c>
      <c r="AA2" s="40" t="s">
        <v>34</v>
      </c>
      <c r="AB2" s="40" t="s">
        <v>34</v>
      </c>
      <c r="AC2" s="40" t="s">
        <v>34</v>
      </c>
      <c r="AD2" s="41" t="s">
        <v>34</v>
      </c>
    </row>
    <row r="4" spans="1:30" ht="42" customHeight="1">
      <c r="A4" s="1" t="s">
        <v>35</v>
      </c>
      <c r="B4" s="1" t="s">
        <v>11</v>
      </c>
      <c r="C4" s="1" t="s">
        <v>10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14</v>
      </c>
      <c r="M4" s="1" t="s">
        <v>44</v>
      </c>
      <c r="N4" s="1" t="s">
        <v>45</v>
      </c>
      <c r="O4" s="1" t="s">
        <v>46</v>
      </c>
      <c r="P4" s="1" t="s">
        <v>47</v>
      </c>
      <c r="Q4" s="1" t="s">
        <v>48</v>
      </c>
      <c r="R4" s="1" t="s">
        <v>49</v>
      </c>
      <c r="S4" s="1" t="s">
        <v>50</v>
      </c>
      <c r="T4" s="1" t="s">
        <v>51</v>
      </c>
      <c r="U4" s="1" t="s">
        <v>52</v>
      </c>
      <c r="V4" s="1" t="s">
        <v>53</v>
      </c>
      <c r="W4" s="1" t="s">
        <v>54</v>
      </c>
      <c r="X4" s="1" t="s">
        <v>55</v>
      </c>
      <c r="Y4" s="1" t="s">
        <v>56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</row>
    <row r="5" spans="1:30" ht="78" customHeight="1">
      <c r="A5" s="2" t="s">
        <v>62</v>
      </c>
      <c r="B5" s="2" t="s">
        <v>63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5">
        <v>74605</v>
      </c>
      <c r="I5" s="5">
        <v>3911</v>
      </c>
      <c r="J5" s="5">
        <v>13840</v>
      </c>
      <c r="K5" s="5">
        <v>5</v>
      </c>
      <c r="L5" s="5">
        <f t="shared" ref="L5:L16" si="0">IF(AND(I5&lt;&gt;"",J5&lt;&gt;""),MIN(I5,J5),IF(I5&lt;&gt;"",I5,J5))</f>
        <v>3911</v>
      </c>
      <c r="M5" s="6">
        <v>3216.78</v>
      </c>
      <c r="N5" s="3" t="s">
        <v>69</v>
      </c>
      <c r="O5" s="7">
        <f t="shared" ref="O5:O16" si="1">IF(OR(L5="",M5=""),"",M5/L5*1000)</f>
        <v>822.49552544106371</v>
      </c>
      <c r="P5" s="2" t="s">
        <v>70</v>
      </c>
      <c r="Q5" s="4">
        <v>5</v>
      </c>
      <c r="R5" s="4">
        <v>3</v>
      </c>
      <c r="S5" s="4">
        <v>5</v>
      </c>
      <c r="T5" s="4">
        <v>5</v>
      </c>
      <c r="U5" s="4">
        <v>5</v>
      </c>
      <c r="V5" s="4">
        <v>4</v>
      </c>
      <c r="W5" s="8">
        <f t="shared" ref="W5:W16" si="2">Q5*6+R5*4+S5*4+T5*3+U5*2+V5</f>
        <v>91</v>
      </c>
      <c r="X5" s="4">
        <v>114</v>
      </c>
      <c r="Y5" s="4">
        <v>26</v>
      </c>
      <c r="Z5" s="2" t="s">
        <v>71</v>
      </c>
      <c r="AA5" s="2" t="s">
        <v>66</v>
      </c>
      <c r="AB5" s="2" t="s">
        <v>72</v>
      </c>
      <c r="AC5" s="2" t="s">
        <v>73</v>
      </c>
      <c r="AD5" s="9">
        <v>46241</v>
      </c>
    </row>
    <row r="6" spans="1:30" ht="78" customHeight="1">
      <c r="A6" s="2" t="s">
        <v>74</v>
      </c>
      <c r="B6" s="2" t="s">
        <v>75</v>
      </c>
      <c r="C6" s="2" t="s">
        <v>76</v>
      </c>
      <c r="D6" s="2" t="s">
        <v>77</v>
      </c>
      <c r="E6" s="2" t="s">
        <v>78</v>
      </c>
      <c r="F6" s="2" t="s">
        <v>79</v>
      </c>
      <c r="G6" s="2" t="s">
        <v>80</v>
      </c>
      <c r="H6" s="5">
        <v>13486</v>
      </c>
      <c r="I6" s="5">
        <v>2209</v>
      </c>
      <c r="J6" s="5"/>
      <c r="K6" s="5"/>
      <c r="L6" s="5">
        <f t="shared" si="0"/>
        <v>2209</v>
      </c>
      <c r="M6" s="6"/>
      <c r="N6" s="3" t="s">
        <v>81</v>
      </c>
      <c r="O6" s="7" t="str">
        <f t="shared" si="1"/>
        <v/>
      </c>
      <c r="P6" s="2" t="s">
        <v>82</v>
      </c>
      <c r="Q6" s="4">
        <v>5</v>
      </c>
      <c r="R6" s="4">
        <v>5</v>
      </c>
      <c r="S6" s="4">
        <v>4</v>
      </c>
      <c r="T6" s="4">
        <v>2</v>
      </c>
      <c r="U6" s="4">
        <v>3</v>
      </c>
      <c r="V6" s="4">
        <v>4</v>
      </c>
      <c r="W6" s="8">
        <f t="shared" si="2"/>
        <v>82</v>
      </c>
      <c r="X6" s="4"/>
      <c r="Y6" s="4"/>
      <c r="Z6" s="2" t="s">
        <v>83</v>
      </c>
      <c r="AA6" s="2" t="s">
        <v>84</v>
      </c>
      <c r="AB6" s="2" t="s">
        <v>84</v>
      </c>
      <c r="AC6" s="2"/>
      <c r="AD6" s="9">
        <v>46241</v>
      </c>
    </row>
    <row r="7" spans="1:30" ht="78" customHeight="1">
      <c r="A7" s="2" t="s">
        <v>85</v>
      </c>
      <c r="B7" s="2" t="s">
        <v>86</v>
      </c>
      <c r="C7" s="2" t="s">
        <v>87</v>
      </c>
      <c r="D7" s="2" t="s">
        <v>88</v>
      </c>
      <c r="E7" s="2" t="s">
        <v>89</v>
      </c>
      <c r="F7" s="2" t="s">
        <v>90</v>
      </c>
      <c r="G7" s="2" t="s">
        <v>91</v>
      </c>
      <c r="H7" s="5">
        <v>13600</v>
      </c>
      <c r="I7" s="5">
        <v>1324</v>
      </c>
      <c r="J7" s="5"/>
      <c r="K7" s="5"/>
      <c r="L7" s="5">
        <f t="shared" si="0"/>
        <v>1324</v>
      </c>
      <c r="M7" s="6">
        <v>4195.8</v>
      </c>
      <c r="N7" s="3" t="s">
        <v>69</v>
      </c>
      <c r="O7" s="7">
        <f t="shared" si="1"/>
        <v>3169.0332326283988</v>
      </c>
      <c r="P7" s="2" t="s">
        <v>92</v>
      </c>
      <c r="Q7" s="4">
        <v>5</v>
      </c>
      <c r="R7" s="4">
        <v>5</v>
      </c>
      <c r="S7" s="4">
        <v>5</v>
      </c>
      <c r="T7" s="4">
        <v>2</v>
      </c>
      <c r="U7" s="4">
        <v>5</v>
      </c>
      <c r="V7" s="4">
        <v>4</v>
      </c>
      <c r="W7" s="8">
        <f t="shared" si="2"/>
        <v>90</v>
      </c>
      <c r="X7" s="4">
        <v>1</v>
      </c>
      <c r="Y7" s="4"/>
      <c r="Z7" s="2" t="s">
        <v>93</v>
      </c>
      <c r="AA7" s="2" t="s">
        <v>94</v>
      </c>
      <c r="AB7" s="2" t="s">
        <v>94</v>
      </c>
      <c r="AC7" s="2" t="s">
        <v>94</v>
      </c>
      <c r="AD7" s="9">
        <v>46241</v>
      </c>
    </row>
    <row r="8" spans="1:30" ht="78" customHeight="1">
      <c r="A8" s="2" t="s">
        <v>95</v>
      </c>
      <c r="B8" s="2" t="s">
        <v>63</v>
      </c>
      <c r="C8" s="2" t="s">
        <v>96</v>
      </c>
      <c r="D8" s="2" t="s">
        <v>97</v>
      </c>
      <c r="E8" s="2" t="s">
        <v>98</v>
      </c>
      <c r="F8" s="2" t="s">
        <v>99</v>
      </c>
      <c r="G8" s="2" t="s">
        <v>100</v>
      </c>
      <c r="H8" s="5">
        <v>4460</v>
      </c>
      <c r="I8" s="5">
        <v>367</v>
      </c>
      <c r="J8" s="5">
        <v>1140.8</v>
      </c>
      <c r="K8" s="5">
        <v>10</v>
      </c>
      <c r="L8" s="5">
        <f t="shared" si="0"/>
        <v>367</v>
      </c>
      <c r="M8" s="6">
        <v>965.03</v>
      </c>
      <c r="N8" s="3" t="s">
        <v>69</v>
      </c>
      <c r="O8" s="7">
        <f t="shared" si="1"/>
        <v>2629.5095367847412</v>
      </c>
      <c r="P8" s="2" t="s">
        <v>101</v>
      </c>
      <c r="Q8" s="4">
        <v>4</v>
      </c>
      <c r="R8" s="4">
        <v>3</v>
      </c>
      <c r="S8" s="4">
        <v>4</v>
      </c>
      <c r="T8" s="4">
        <v>3</v>
      </c>
      <c r="U8" s="4">
        <v>5</v>
      </c>
      <c r="V8" s="4">
        <v>4</v>
      </c>
      <c r="W8" s="8">
        <f t="shared" si="2"/>
        <v>75</v>
      </c>
      <c r="X8" s="4">
        <v>50</v>
      </c>
      <c r="Y8" s="4">
        <v>5</v>
      </c>
      <c r="Z8" s="2" t="s">
        <v>102</v>
      </c>
      <c r="AA8" s="2" t="s">
        <v>103</v>
      </c>
      <c r="AB8" s="2" t="s">
        <v>104</v>
      </c>
      <c r="AC8" s="2" t="s">
        <v>105</v>
      </c>
      <c r="AD8" s="9">
        <v>46241</v>
      </c>
    </row>
    <row r="9" spans="1:30" ht="78" customHeight="1">
      <c r="A9" s="2" t="s">
        <v>106</v>
      </c>
      <c r="B9" s="2" t="s">
        <v>75</v>
      </c>
      <c r="C9" s="2" t="s">
        <v>107</v>
      </c>
      <c r="D9" s="2" t="s">
        <v>108</v>
      </c>
      <c r="E9" s="2" t="s">
        <v>109</v>
      </c>
      <c r="F9" s="2" t="s">
        <v>110</v>
      </c>
      <c r="G9" s="2" t="s">
        <v>111</v>
      </c>
      <c r="H9" s="5">
        <v>14239</v>
      </c>
      <c r="I9" s="5"/>
      <c r="J9" s="5">
        <v>2926</v>
      </c>
      <c r="K9" s="5">
        <v>5</v>
      </c>
      <c r="L9" s="5">
        <f t="shared" si="0"/>
        <v>2926</v>
      </c>
      <c r="M9" s="6"/>
      <c r="N9" s="3" t="s">
        <v>81</v>
      </c>
      <c r="O9" s="7" t="str">
        <f t="shared" si="1"/>
        <v/>
      </c>
      <c r="P9" s="2" t="s">
        <v>112</v>
      </c>
      <c r="Q9" s="4">
        <v>5</v>
      </c>
      <c r="R9" s="4">
        <v>4</v>
      </c>
      <c r="S9" s="4">
        <v>4</v>
      </c>
      <c r="T9" s="4">
        <v>2</v>
      </c>
      <c r="U9" s="4">
        <v>3</v>
      </c>
      <c r="V9" s="4">
        <v>4</v>
      </c>
      <c r="W9" s="8">
        <f t="shared" si="2"/>
        <v>78</v>
      </c>
      <c r="X9" s="4"/>
      <c r="Y9" s="4"/>
      <c r="Z9" s="2" t="s">
        <v>113</v>
      </c>
      <c r="AA9" s="2" t="s">
        <v>109</v>
      </c>
      <c r="AB9" s="2" t="s">
        <v>114</v>
      </c>
      <c r="AC9" s="2"/>
      <c r="AD9" s="9">
        <v>46241</v>
      </c>
    </row>
    <row r="10" spans="1:30" ht="78" customHeight="1">
      <c r="A10" s="2" t="s">
        <v>115</v>
      </c>
      <c r="B10" s="2" t="s">
        <v>75</v>
      </c>
      <c r="C10" s="2" t="s">
        <v>116</v>
      </c>
      <c r="D10" s="2" t="s">
        <v>108</v>
      </c>
      <c r="E10" s="2" t="s">
        <v>117</v>
      </c>
      <c r="F10" s="2" t="s">
        <v>118</v>
      </c>
      <c r="G10" s="2" t="s">
        <v>119</v>
      </c>
      <c r="H10" s="5">
        <v>22872</v>
      </c>
      <c r="I10" s="5"/>
      <c r="J10" s="5">
        <v>5718.75</v>
      </c>
      <c r="K10" s="5">
        <v>8</v>
      </c>
      <c r="L10" s="5">
        <f t="shared" si="0"/>
        <v>5718.75</v>
      </c>
      <c r="M10" s="6"/>
      <c r="N10" s="3" t="s">
        <v>81</v>
      </c>
      <c r="O10" s="7" t="str">
        <f t="shared" si="1"/>
        <v/>
      </c>
      <c r="P10" s="2" t="s">
        <v>112</v>
      </c>
      <c r="Q10" s="4">
        <v>5</v>
      </c>
      <c r="R10" s="4">
        <v>4</v>
      </c>
      <c r="S10" s="4">
        <v>4</v>
      </c>
      <c r="T10" s="4">
        <v>2</v>
      </c>
      <c r="U10" s="4">
        <v>3</v>
      </c>
      <c r="V10" s="4">
        <v>4</v>
      </c>
      <c r="W10" s="8">
        <f t="shared" si="2"/>
        <v>78</v>
      </c>
      <c r="X10" s="4"/>
      <c r="Y10" s="4"/>
      <c r="Z10" s="2" t="s">
        <v>120</v>
      </c>
      <c r="AA10" s="2" t="s">
        <v>117</v>
      </c>
      <c r="AB10" s="2" t="s">
        <v>121</v>
      </c>
      <c r="AC10" s="2"/>
      <c r="AD10" s="9">
        <v>46241</v>
      </c>
    </row>
    <row r="11" spans="1:30" ht="78" customHeight="1">
      <c r="A11" s="2" t="s">
        <v>122</v>
      </c>
      <c r="B11" s="2" t="s">
        <v>75</v>
      </c>
      <c r="C11" s="2" t="s">
        <v>123</v>
      </c>
      <c r="D11" s="2" t="s">
        <v>108</v>
      </c>
      <c r="E11" s="2" t="s">
        <v>124</v>
      </c>
      <c r="F11" s="2" t="s">
        <v>125</v>
      </c>
      <c r="G11" s="2" t="s">
        <v>126</v>
      </c>
      <c r="H11" s="5">
        <v>19200</v>
      </c>
      <c r="I11" s="5"/>
      <c r="J11" s="5">
        <v>1535</v>
      </c>
      <c r="K11" s="5">
        <v>4</v>
      </c>
      <c r="L11" s="5">
        <f t="shared" si="0"/>
        <v>1535</v>
      </c>
      <c r="M11" s="6"/>
      <c r="N11" s="3" t="s">
        <v>81</v>
      </c>
      <c r="O11" s="7" t="str">
        <f t="shared" si="1"/>
        <v/>
      </c>
      <c r="P11" s="2" t="s">
        <v>112</v>
      </c>
      <c r="Q11" s="4">
        <v>5</v>
      </c>
      <c r="R11" s="4">
        <v>4</v>
      </c>
      <c r="S11" s="4">
        <v>4</v>
      </c>
      <c r="T11" s="4">
        <v>2</v>
      </c>
      <c r="U11" s="4">
        <v>3</v>
      </c>
      <c r="V11" s="4">
        <v>4</v>
      </c>
      <c r="W11" s="8">
        <f t="shared" si="2"/>
        <v>78</v>
      </c>
      <c r="X11" s="4"/>
      <c r="Y11" s="4"/>
      <c r="Z11" s="2" t="s">
        <v>127</v>
      </c>
      <c r="AA11" s="2" t="s">
        <v>128</v>
      </c>
      <c r="AB11" s="2" t="s">
        <v>128</v>
      </c>
      <c r="AC11" s="2"/>
      <c r="AD11" s="9">
        <v>46241</v>
      </c>
    </row>
    <row r="12" spans="1:30" ht="78" customHeight="1">
      <c r="A12" s="2" t="s">
        <v>129</v>
      </c>
      <c r="B12" s="2" t="s">
        <v>130</v>
      </c>
      <c r="C12" s="2" t="s">
        <v>131</v>
      </c>
      <c r="D12" s="2" t="s">
        <v>108</v>
      </c>
      <c r="E12" s="2" t="s">
        <v>132</v>
      </c>
      <c r="F12" s="2" t="s">
        <v>133</v>
      </c>
      <c r="G12" s="2" t="s">
        <v>134</v>
      </c>
      <c r="H12" s="5">
        <v>21150</v>
      </c>
      <c r="I12" s="5"/>
      <c r="J12" s="5">
        <v>2650.67</v>
      </c>
      <c r="K12" s="5">
        <v>3</v>
      </c>
      <c r="L12" s="5">
        <f t="shared" si="0"/>
        <v>2650.67</v>
      </c>
      <c r="M12" s="6"/>
      <c r="N12" s="3" t="s">
        <v>81</v>
      </c>
      <c r="O12" s="7" t="str">
        <f t="shared" si="1"/>
        <v/>
      </c>
      <c r="P12" s="2" t="s">
        <v>112</v>
      </c>
      <c r="Q12" s="4">
        <v>5</v>
      </c>
      <c r="R12" s="4">
        <v>4</v>
      </c>
      <c r="S12" s="4">
        <v>3</v>
      </c>
      <c r="T12" s="4">
        <v>2</v>
      </c>
      <c r="U12" s="4">
        <v>3</v>
      </c>
      <c r="V12" s="4">
        <v>4</v>
      </c>
      <c r="W12" s="8">
        <f t="shared" si="2"/>
        <v>74</v>
      </c>
      <c r="X12" s="4"/>
      <c r="Y12" s="4"/>
      <c r="Z12" s="2" t="s">
        <v>135</v>
      </c>
      <c r="AA12" s="2" t="s">
        <v>132</v>
      </c>
      <c r="AB12" s="2" t="s">
        <v>136</v>
      </c>
      <c r="AC12" s="2"/>
      <c r="AD12" s="9">
        <v>46241</v>
      </c>
    </row>
    <row r="13" spans="1:30" ht="78" customHeight="1">
      <c r="A13" s="2" t="s">
        <v>137</v>
      </c>
      <c r="B13" s="2" t="s">
        <v>138</v>
      </c>
      <c r="C13" s="2" t="s">
        <v>139</v>
      </c>
      <c r="D13" s="2" t="s">
        <v>108</v>
      </c>
      <c r="E13" s="2" t="s">
        <v>140</v>
      </c>
      <c r="F13" s="2" t="s">
        <v>141</v>
      </c>
      <c r="G13" s="2" t="s">
        <v>142</v>
      </c>
      <c r="H13" s="5">
        <v>10405</v>
      </c>
      <c r="I13" s="5">
        <v>1100</v>
      </c>
      <c r="J13" s="5">
        <v>1320</v>
      </c>
      <c r="K13" s="5">
        <v>3</v>
      </c>
      <c r="L13" s="5">
        <f t="shared" si="0"/>
        <v>1100</v>
      </c>
      <c r="M13" s="6"/>
      <c r="N13" s="3" t="s">
        <v>81</v>
      </c>
      <c r="O13" s="7" t="str">
        <f t="shared" si="1"/>
        <v/>
      </c>
      <c r="P13" s="2" t="s">
        <v>112</v>
      </c>
      <c r="Q13" s="4">
        <v>5</v>
      </c>
      <c r="R13" s="4">
        <v>4</v>
      </c>
      <c r="S13" s="4">
        <v>4</v>
      </c>
      <c r="T13" s="4">
        <v>2</v>
      </c>
      <c r="U13" s="4">
        <v>3</v>
      </c>
      <c r="V13" s="4">
        <v>3</v>
      </c>
      <c r="W13" s="8">
        <f t="shared" si="2"/>
        <v>77</v>
      </c>
      <c r="X13" s="4"/>
      <c r="Y13" s="4"/>
      <c r="Z13" s="2" t="s">
        <v>143</v>
      </c>
      <c r="AA13" s="2" t="s">
        <v>140</v>
      </c>
      <c r="AB13" s="2" t="s">
        <v>144</v>
      </c>
      <c r="AC13" s="2"/>
      <c r="AD13" s="9">
        <v>46241</v>
      </c>
    </row>
    <row r="14" spans="1:30" ht="78" customHeight="1">
      <c r="A14" s="2" t="s">
        <v>145</v>
      </c>
      <c r="B14" s="2" t="s">
        <v>146</v>
      </c>
      <c r="C14" s="2" t="s">
        <v>147</v>
      </c>
      <c r="D14" s="2" t="s">
        <v>148</v>
      </c>
      <c r="E14" s="2" t="s">
        <v>149</v>
      </c>
      <c r="F14" s="2" t="s">
        <v>150</v>
      </c>
      <c r="G14" s="2" t="s">
        <v>151</v>
      </c>
      <c r="H14" s="5">
        <v>3900</v>
      </c>
      <c r="I14" s="5"/>
      <c r="J14" s="5">
        <v>365</v>
      </c>
      <c r="K14" s="5">
        <v>7</v>
      </c>
      <c r="L14" s="5">
        <f t="shared" si="0"/>
        <v>365</v>
      </c>
      <c r="M14" s="6">
        <v>699.3</v>
      </c>
      <c r="N14" s="3" t="s">
        <v>69</v>
      </c>
      <c r="O14" s="7">
        <f t="shared" si="1"/>
        <v>1915.8904109589039</v>
      </c>
      <c r="P14" s="2" t="s">
        <v>152</v>
      </c>
      <c r="Q14" s="4">
        <v>5</v>
      </c>
      <c r="R14" s="4">
        <v>4</v>
      </c>
      <c r="S14" s="4">
        <v>2</v>
      </c>
      <c r="T14" s="4">
        <v>4</v>
      </c>
      <c r="U14" s="4">
        <v>4</v>
      </c>
      <c r="V14" s="4">
        <v>2</v>
      </c>
      <c r="W14" s="8">
        <f t="shared" si="2"/>
        <v>76</v>
      </c>
      <c r="X14" s="4"/>
      <c r="Y14" s="4"/>
      <c r="Z14" s="2" t="s">
        <v>153</v>
      </c>
      <c r="AA14" s="2" t="s">
        <v>154</v>
      </c>
      <c r="AB14" s="2" t="s">
        <v>154</v>
      </c>
      <c r="AC14" s="2" t="s">
        <v>154</v>
      </c>
      <c r="AD14" s="9">
        <v>46241</v>
      </c>
    </row>
    <row r="15" spans="1:30" ht="78" customHeight="1">
      <c r="A15" s="2" t="s">
        <v>155</v>
      </c>
      <c r="B15" s="2" t="s">
        <v>156</v>
      </c>
      <c r="C15" s="2" t="s">
        <v>157</v>
      </c>
      <c r="D15" s="2" t="s">
        <v>158</v>
      </c>
      <c r="E15" s="2" t="s">
        <v>159</v>
      </c>
      <c r="F15" s="2" t="s">
        <v>150</v>
      </c>
      <c r="G15" s="2" t="s">
        <v>160</v>
      </c>
      <c r="H15" s="5">
        <v>13900</v>
      </c>
      <c r="I15" s="5">
        <v>4246</v>
      </c>
      <c r="J15" s="5"/>
      <c r="K15" s="5"/>
      <c r="L15" s="5">
        <f t="shared" si="0"/>
        <v>4246</v>
      </c>
      <c r="M15" s="6">
        <v>3496.5</v>
      </c>
      <c r="N15" s="3" t="s">
        <v>69</v>
      </c>
      <c r="O15" s="7">
        <f t="shared" si="1"/>
        <v>823.48092322185585</v>
      </c>
      <c r="P15" s="2" t="s">
        <v>161</v>
      </c>
      <c r="Q15" s="4">
        <v>2</v>
      </c>
      <c r="R15" s="4">
        <v>3</v>
      </c>
      <c r="S15" s="4">
        <v>4</v>
      </c>
      <c r="T15" s="4">
        <v>5</v>
      </c>
      <c r="U15" s="4">
        <v>5</v>
      </c>
      <c r="V15" s="4">
        <v>4</v>
      </c>
      <c r="W15" s="8">
        <f t="shared" si="2"/>
        <v>69</v>
      </c>
      <c r="X15" s="4">
        <v>5</v>
      </c>
      <c r="Y15" s="4"/>
      <c r="Z15" s="2" t="s">
        <v>162</v>
      </c>
      <c r="AA15" s="2" t="s">
        <v>163</v>
      </c>
      <c r="AB15" s="2" t="s">
        <v>163</v>
      </c>
      <c r="AC15" s="2" t="s">
        <v>163</v>
      </c>
      <c r="AD15" s="9">
        <v>46241</v>
      </c>
    </row>
    <row r="16" spans="1:30" ht="78" customHeight="1">
      <c r="A16" s="2" t="s">
        <v>164</v>
      </c>
      <c r="B16" s="2" t="s">
        <v>165</v>
      </c>
      <c r="C16" s="2" t="s">
        <v>166</v>
      </c>
      <c r="D16" s="2" t="s">
        <v>108</v>
      </c>
      <c r="E16" s="2" t="s">
        <v>167</v>
      </c>
      <c r="F16" s="2" t="s">
        <v>168</v>
      </c>
      <c r="G16" s="2" t="s">
        <v>169</v>
      </c>
      <c r="H16" s="5">
        <v>27368</v>
      </c>
      <c r="I16" s="5">
        <v>3269</v>
      </c>
      <c r="J16" s="5"/>
      <c r="K16" s="5"/>
      <c r="L16" s="5">
        <f t="shared" si="0"/>
        <v>3269</v>
      </c>
      <c r="M16" s="6">
        <v>5454.54</v>
      </c>
      <c r="N16" s="3" t="s">
        <v>170</v>
      </c>
      <c r="O16" s="7">
        <f t="shared" si="1"/>
        <v>1668.5653104925054</v>
      </c>
      <c r="P16" s="2" t="s">
        <v>112</v>
      </c>
      <c r="Q16" s="4">
        <v>5</v>
      </c>
      <c r="R16" s="4">
        <v>4</v>
      </c>
      <c r="S16" s="4">
        <v>2</v>
      </c>
      <c r="T16" s="4">
        <v>2</v>
      </c>
      <c r="U16" s="4">
        <v>1</v>
      </c>
      <c r="V16" s="4">
        <v>1</v>
      </c>
      <c r="W16" s="8">
        <f t="shared" si="2"/>
        <v>63</v>
      </c>
      <c r="X16" s="4">
        <v>0</v>
      </c>
      <c r="Y16" s="4">
        <v>0</v>
      </c>
      <c r="Z16" s="2" t="s">
        <v>171</v>
      </c>
      <c r="AA16" s="2" t="s">
        <v>172</v>
      </c>
      <c r="AB16" s="2" t="s">
        <v>173</v>
      </c>
      <c r="AC16" s="2" t="s">
        <v>174</v>
      </c>
      <c r="AD16" s="9">
        <v>46241</v>
      </c>
    </row>
  </sheetData>
  <mergeCells count="2">
    <mergeCell ref="A1:AD1"/>
    <mergeCell ref="A2:AD2"/>
  </mergeCells>
  <conditionalFormatting sqref="B5:B16">
    <cfRule type="containsText" dxfId="4" priority="1" operator="containsText" text="Тест"/>
    <cfRule type="containsText" dxfId="3" priority="2" operator="containsText" text="Не брать"/>
    <cfRule type="containsText" dxfId="2" priority="3" operator="containsText" text="Запросить"/>
  </conditionalFormatting>
  <conditionalFormatting sqref="W5:W16">
    <cfRule type="dataBar" priority="4">
      <dataBar>
        <cfvo type="min"/>
        <cfvo type="max"/>
        <color rgb="FF203A35"/>
      </dataBar>
    </cfRule>
    <cfRule type="dataBar" priority="5">
      <dataBar>
        <cfvo type="min"/>
        <cfvo type="max"/>
        <color rgb="FF203A35"/>
      </dataBar>
      <extLst>
        <ext xmlns:x14="http://schemas.microsoft.com/office/spreadsheetml/2009/9/main" uri="{B025F937-C7B1-47D3-B67F-A62EFF666E3E}">
          <x14:id>{166E4913-4A84-B50F-0D44-A27EAC4FC839}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66E4913-4A84-B50F-0D44-A27EAC4FC839}">
            <x14:dataBar>
              <x14:cfvo type="min"/>
              <x14:cfvo type="max"/>
              <x14:negativeFillColor auto="1"/>
              <x14:axisColor auto="1"/>
            </x14:dataBar>
          </x14:cfRule>
          <xm:sqref>W5:W16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9"/>
  <sheetViews>
    <sheetView showGridLines="0" workbookViewId="0">
      <selection sqref="A1:U1"/>
    </sheetView>
  </sheetViews>
  <sheetFormatPr baseColWidth="10" defaultColWidth="8.83203125" defaultRowHeight="14"/>
  <cols>
    <col min="1" max="1" width="10" customWidth="1"/>
    <col min="2" max="2" width="29" customWidth="1"/>
    <col min="3" max="3" width="28" customWidth="1"/>
    <col min="4" max="4" width="18" customWidth="1"/>
    <col min="5" max="5" width="25" customWidth="1"/>
    <col min="6" max="6" width="14" customWidth="1"/>
    <col min="7" max="7" width="16" customWidth="1"/>
    <col min="8" max="8" width="14" customWidth="1"/>
    <col min="9" max="9" width="42" customWidth="1"/>
    <col min="10" max="10" width="24" customWidth="1"/>
    <col min="11" max="11" width="20" customWidth="1"/>
    <col min="12" max="12" width="15" customWidth="1"/>
    <col min="13" max="13" width="18" customWidth="1"/>
    <col min="14" max="16" width="12" customWidth="1"/>
    <col min="17" max="17" width="15" customWidth="1"/>
    <col min="18" max="20" width="14" customWidth="1"/>
    <col min="21" max="21" width="12" customWidth="1"/>
  </cols>
  <sheetData>
    <row r="1" spans="1:21" ht="46" customHeight="1">
      <c r="A1" s="38" t="s">
        <v>175</v>
      </c>
      <c r="B1" s="38" t="s">
        <v>175</v>
      </c>
      <c r="C1" s="38" t="s">
        <v>175</v>
      </c>
      <c r="D1" s="38" t="s">
        <v>175</v>
      </c>
      <c r="E1" s="38" t="s">
        <v>175</v>
      </c>
      <c r="F1" s="38" t="s">
        <v>175</v>
      </c>
      <c r="G1" s="38" t="s">
        <v>175</v>
      </c>
      <c r="H1" s="38" t="s">
        <v>175</v>
      </c>
      <c r="I1" s="38" t="s">
        <v>175</v>
      </c>
      <c r="J1" s="38" t="s">
        <v>175</v>
      </c>
      <c r="K1" s="38" t="s">
        <v>175</v>
      </c>
      <c r="L1" s="38" t="s">
        <v>175</v>
      </c>
      <c r="M1" s="38" t="s">
        <v>175</v>
      </c>
      <c r="N1" s="38" t="s">
        <v>175</v>
      </c>
      <c r="O1" s="38" t="s">
        <v>175</v>
      </c>
      <c r="P1" s="38" t="s">
        <v>175</v>
      </c>
      <c r="Q1" s="38" t="s">
        <v>175</v>
      </c>
      <c r="R1" s="38" t="s">
        <v>175</v>
      </c>
      <c r="S1" s="38" t="s">
        <v>175</v>
      </c>
      <c r="T1" s="38" t="s">
        <v>175</v>
      </c>
      <c r="U1" s="38" t="s">
        <v>175</v>
      </c>
    </row>
    <row r="2" spans="1:21" ht="34" customHeight="1">
      <c r="A2" s="39" t="s">
        <v>176</v>
      </c>
      <c r="B2" s="40" t="s">
        <v>176</v>
      </c>
      <c r="C2" s="40" t="s">
        <v>176</v>
      </c>
      <c r="D2" s="40" t="s">
        <v>176</v>
      </c>
      <c r="E2" s="40" t="s">
        <v>176</v>
      </c>
      <c r="F2" s="40" t="s">
        <v>176</v>
      </c>
      <c r="G2" s="40" t="s">
        <v>176</v>
      </c>
      <c r="H2" s="40" t="s">
        <v>176</v>
      </c>
      <c r="I2" s="40" t="s">
        <v>176</v>
      </c>
      <c r="J2" s="40" t="s">
        <v>176</v>
      </c>
      <c r="K2" s="40" t="s">
        <v>176</v>
      </c>
      <c r="L2" s="40" t="s">
        <v>176</v>
      </c>
      <c r="M2" s="40" t="s">
        <v>176</v>
      </c>
      <c r="N2" s="40" t="s">
        <v>176</v>
      </c>
      <c r="O2" s="40" t="s">
        <v>176</v>
      </c>
      <c r="P2" s="40" t="s">
        <v>176</v>
      </c>
      <c r="Q2" s="40" t="s">
        <v>176</v>
      </c>
      <c r="R2" s="40" t="s">
        <v>176</v>
      </c>
      <c r="S2" s="40" t="s">
        <v>176</v>
      </c>
      <c r="T2" s="40" t="s">
        <v>176</v>
      </c>
      <c r="U2" s="41" t="s">
        <v>176</v>
      </c>
    </row>
    <row r="4" spans="1:21" ht="42" customHeight="1">
      <c r="A4" s="1" t="s">
        <v>177</v>
      </c>
      <c r="B4" s="1" t="s">
        <v>178</v>
      </c>
      <c r="C4" s="1" t="s">
        <v>179</v>
      </c>
      <c r="D4" s="1" t="s">
        <v>180</v>
      </c>
      <c r="E4" s="1" t="s">
        <v>181</v>
      </c>
      <c r="F4" s="1" t="s">
        <v>13</v>
      </c>
      <c r="G4" s="1" t="s">
        <v>182</v>
      </c>
      <c r="H4" s="1" t="s">
        <v>183</v>
      </c>
      <c r="I4" s="1" t="s">
        <v>12</v>
      </c>
      <c r="J4" s="1" t="s">
        <v>184</v>
      </c>
      <c r="K4" s="1" t="s">
        <v>185</v>
      </c>
      <c r="L4" s="1" t="s">
        <v>186</v>
      </c>
      <c r="M4" s="1" t="s">
        <v>187</v>
      </c>
      <c r="N4" s="1" t="s">
        <v>188</v>
      </c>
      <c r="O4" s="1" t="s">
        <v>189</v>
      </c>
      <c r="P4" s="1" t="s">
        <v>190</v>
      </c>
      <c r="Q4" s="1" t="s">
        <v>191</v>
      </c>
      <c r="R4" s="1" t="s">
        <v>192</v>
      </c>
      <c r="S4" s="1" t="s">
        <v>193</v>
      </c>
      <c r="T4" s="1" t="s">
        <v>194</v>
      </c>
      <c r="U4" s="1" t="s">
        <v>195</v>
      </c>
    </row>
    <row r="5" spans="1:21" ht="72" customHeight="1">
      <c r="A5" s="2" t="s">
        <v>17</v>
      </c>
      <c r="B5" s="2" t="s">
        <v>64</v>
      </c>
      <c r="C5" s="2" t="s">
        <v>196</v>
      </c>
      <c r="D5" s="2" t="s">
        <v>197</v>
      </c>
      <c r="E5" s="2" t="s">
        <v>198</v>
      </c>
      <c r="F5" s="12">
        <v>3216.78</v>
      </c>
      <c r="G5" s="16">
        <v>3911</v>
      </c>
      <c r="H5" s="20">
        <f t="shared" ref="H5:H12" si="0">IF(OR(F5="",G5=""),"",F5/G5*1000)</f>
        <v>822.49552544106371</v>
      </c>
      <c r="I5" s="2" t="s">
        <v>199</v>
      </c>
      <c r="J5" s="2" t="s">
        <v>200</v>
      </c>
      <c r="K5" s="2" t="s">
        <v>201</v>
      </c>
      <c r="L5" s="28"/>
      <c r="M5" s="29"/>
      <c r="N5" s="29"/>
      <c r="O5" s="29"/>
      <c r="P5" s="29"/>
      <c r="Q5" s="29"/>
      <c r="R5" s="20" t="str">
        <f t="shared" ref="R5:R12" si="1">IF(OR(L5="",M5=""),"",L5/M5*1000)</f>
        <v/>
      </c>
      <c r="S5" s="20" t="str">
        <f t="shared" ref="S5:S12" si="2">IF(OR(L5="",N5=""),"",L5/N5)</f>
        <v/>
      </c>
      <c r="T5" s="20" t="str">
        <f t="shared" ref="T5:T12" si="3">IF(OR(L5="",P5=""),"",L5/P5)</f>
        <v/>
      </c>
      <c r="U5" s="24" t="str">
        <f t="shared" ref="U5:U12" si="4">IF(OR(L5="",Q5=""),"",Q5/L5)</f>
        <v/>
      </c>
    </row>
    <row r="6" spans="1:21" ht="72" customHeight="1">
      <c r="A6" s="2" t="s">
        <v>17</v>
      </c>
      <c r="B6" s="2" t="s">
        <v>96</v>
      </c>
      <c r="C6" s="2" t="s">
        <v>202</v>
      </c>
      <c r="D6" s="2" t="s">
        <v>197</v>
      </c>
      <c r="E6" s="2" t="s">
        <v>198</v>
      </c>
      <c r="F6" s="12">
        <v>965.03</v>
      </c>
      <c r="G6" s="16">
        <v>367</v>
      </c>
      <c r="H6" s="20">
        <f t="shared" si="0"/>
        <v>2629.5095367847412</v>
      </c>
      <c r="I6" s="2" t="s">
        <v>203</v>
      </c>
      <c r="J6" s="2" t="s">
        <v>204</v>
      </c>
      <c r="K6" s="2" t="s">
        <v>201</v>
      </c>
      <c r="L6" s="28"/>
      <c r="M6" s="29"/>
      <c r="N6" s="29"/>
      <c r="O6" s="29"/>
      <c r="P6" s="29"/>
      <c r="Q6" s="29"/>
      <c r="R6" s="20" t="str">
        <f t="shared" si="1"/>
        <v/>
      </c>
      <c r="S6" s="20" t="str">
        <f t="shared" si="2"/>
        <v/>
      </c>
      <c r="T6" s="20" t="str">
        <f t="shared" si="3"/>
        <v/>
      </c>
      <c r="U6" s="24" t="str">
        <f t="shared" si="4"/>
        <v/>
      </c>
    </row>
    <row r="7" spans="1:21" ht="72" customHeight="1">
      <c r="A7" s="2" t="s">
        <v>20</v>
      </c>
      <c r="B7" s="2" t="s">
        <v>76</v>
      </c>
      <c r="C7" s="2" t="s">
        <v>205</v>
      </c>
      <c r="D7" s="2" t="s">
        <v>206</v>
      </c>
      <c r="E7" s="2" t="s">
        <v>207</v>
      </c>
      <c r="F7" s="12"/>
      <c r="G7" s="16">
        <v>2209</v>
      </c>
      <c r="H7" s="20" t="str">
        <f t="shared" si="0"/>
        <v/>
      </c>
      <c r="I7" s="2" t="s">
        <v>208</v>
      </c>
      <c r="J7" s="2" t="s">
        <v>209</v>
      </c>
      <c r="K7" s="2" t="s">
        <v>210</v>
      </c>
      <c r="L7" s="28"/>
      <c r="M7" s="29"/>
      <c r="N7" s="29"/>
      <c r="O7" s="29"/>
      <c r="P7" s="29"/>
      <c r="Q7" s="29"/>
      <c r="R7" s="20" t="str">
        <f t="shared" si="1"/>
        <v/>
      </c>
      <c r="S7" s="20" t="str">
        <f t="shared" si="2"/>
        <v/>
      </c>
      <c r="T7" s="20" t="str">
        <f t="shared" si="3"/>
        <v/>
      </c>
      <c r="U7" s="24" t="str">
        <f t="shared" si="4"/>
        <v/>
      </c>
    </row>
    <row r="8" spans="1:21" ht="72" customHeight="1">
      <c r="A8" s="2" t="s">
        <v>20</v>
      </c>
      <c r="B8" s="2" t="s">
        <v>107</v>
      </c>
      <c r="C8" s="2" t="s">
        <v>211</v>
      </c>
      <c r="D8" s="2" t="s">
        <v>206</v>
      </c>
      <c r="E8" s="2" t="s">
        <v>207</v>
      </c>
      <c r="F8" s="12"/>
      <c r="G8" s="16">
        <v>2926</v>
      </c>
      <c r="H8" s="20" t="str">
        <f t="shared" si="0"/>
        <v/>
      </c>
      <c r="I8" s="2" t="s">
        <v>212</v>
      </c>
      <c r="J8" s="2" t="s">
        <v>213</v>
      </c>
      <c r="K8" s="2" t="s">
        <v>210</v>
      </c>
      <c r="L8" s="28"/>
      <c r="M8" s="29"/>
      <c r="N8" s="29"/>
      <c r="O8" s="29"/>
      <c r="P8" s="29"/>
      <c r="Q8" s="29"/>
      <c r="R8" s="20" t="str">
        <f t="shared" si="1"/>
        <v/>
      </c>
      <c r="S8" s="20" t="str">
        <f t="shared" si="2"/>
        <v/>
      </c>
      <c r="T8" s="20" t="str">
        <f t="shared" si="3"/>
        <v/>
      </c>
      <c r="U8" s="24" t="str">
        <f t="shared" si="4"/>
        <v/>
      </c>
    </row>
    <row r="9" spans="1:21" ht="72" customHeight="1">
      <c r="A9" s="2" t="s">
        <v>20</v>
      </c>
      <c r="B9" s="2" t="s">
        <v>116</v>
      </c>
      <c r="C9" s="2" t="s">
        <v>211</v>
      </c>
      <c r="D9" s="2" t="s">
        <v>206</v>
      </c>
      <c r="E9" s="2" t="s">
        <v>207</v>
      </c>
      <c r="F9" s="12"/>
      <c r="G9" s="16">
        <v>5719</v>
      </c>
      <c r="H9" s="20" t="str">
        <f t="shared" si="0"/>
        <v/>
      </c>
      <c r="I9" s="2" t="s">
        <v>214</v>
      </c>
      <c r="J9" s="2" t="s">
        <v>215</v>
      </c>
      <c r="K9" s="2" t="s">
        <v>210</v>
      </c>
      <c r="L9" s="28"/>
      <c r="M9" s="29"/>
      <c r="N9" s="29"/>
      <c r="O9" s="29"/>
      <c r="P9" s="29"/>
      <c r="Q9" s="29"/>
      <c r="R9" s="20" t="str">
        <f t="shared" si="1"/>
        <v/>
      </c>
      <c r="S9" s="20" t="str">
        <f t="shared" si="2"/>
        <v/>
      </c>
      <c r="T9" s="20" t="str">
        <f t="shared" si="3"/>
        <v/>
      </c>
      <c r="U9" s="24" t="str">
        <f t="shared" si="4"/>
        <v/>
      </c>
    </row>
    <row r="10" spans="1:21" ht="72" customHeight="1">
      <c r="A10" s="2" t="s">
        <v>20</v>
      </c>
      <c r="B10" s="2" t="s">
        <v>123</v>
      </c>
      <c r="C10" s="2" t="s">
        <v>211</v>
      </c>
      <c r="D10" s="2" t="s">
        <v>206</v>
      </c>
      <c r="E10" s="2" t="s">
        <v>207</v>
      </c>
      <c r="F10" s="12"/>
      <c r="G10" s="16">
        <v>1535</v>
      </c>
      <c r="H10" s="20" t="str">
        <f t="shared" si="0"/>
        <v/>
      </c>
      <c r="I10" s="2" t="s">
        <v>216</v>
      </c>
      <c r="J10" s="2" t="s">
        <v>217</v>
      </c>
      <c r="K10" s="2" t="s">
        <v>210</v>
      </c>
      <c r="L10" s="28"/>
      <c r="M10" s="29"/>
      <c r="N10" s="29"/>
      <c r="O10" s="29"/>
      <c r="P10" s="29"/>
      <c r="Q10" s="29"/>
      <c r="R10" s="20" t="str">
        <f t="shared" si="1"/>
        <v/>
      </c>
      <c r="S10" s="20" t="str">
        <f t="shared" si="2"/>
        <v/>
      </c>
      <c r="T10" s="20" t="str">
        <f t="shared" si="3"/>
        <v/>
      </c>
      <c r="U10" s="24" t="str">
        <f t="shared" si="4"/>
        <v/>
      </c>
    </row>
    <row r="11" spans="1:21" ht="72" customHeight="1">
      <c r="A11" s="2" t="s">
        <v>218</v>
      </c>
      <c r="B11" s="2" t="s">
        <v>87</v>
      </c>
      <c r="C11" s="2" t="s">
        <v>219</v>
      </c>
      <c r="D11" s="2" t="s">
        <v>220</v>
      </c>
      <c r="E11" s="2" t="s">
        <v>198</v>
      </c>
      <c r="F11" s="12">
        <v>4195.8</v>
      </c>
      <c r="G11" s="16">
        <v>1324</v>
      </c>
      <c r="H11" s="20">
        <f t="shared" si="0"/>
        <v>3169.0332326283988</v>
      </c>
      <c r="I11" s="2" t="s">
        <v>221</v>
      </c>
      <c r="J11" s="2" t="s">
        <v>222</v>
      </c>
      <c r="K11" s="2" t="s">
        <v>218</v>
      </c>
      <c r="L11" s="28"/>
      <c r="M11" s="29"/>
      <c r="N11" s="29"/>
      <c r="O11" s="29"/>
      <c r="P11" s="29"/>
      <c r="Q11" s="29"/>
      <c r="R11" s="20" t="str">
        <f t="shared" si="1"/>
        <v/>
      </c>
      <c r="S11" s="20" t="str">
        <f t="shared" si="2"/>
        <v/>
      </c>
      <c r="T11" s="20" t="str">
        <f t="shared" si="3"/>
        <v/>
      </c>
      <c r="U11" s="24" t="str">
        <f t="shared" si="4"/>
        <v/>
      </c>
    </row>
    <row r="12" spans="1:21" ht="72" customHeight="1">
      <c r="A12" s="2" t="s">
        <v>223</v>
      </c>
      <c r="B12" s="2" t="s">
        <v>147</v>
      </c>
      <c r="C12" s="2" t="s">
        <v>224</v>
      </c>
      <c r="D12" s="2" t="s">
        <v>220</v>
      </c>
      <c r="E12" s="2" t="s">
        <v>198</v>
      </c>
      <c r="F12" s="12">
        <v>699.3</v>
      </c>
      <c r="G12" s="16">
        <v>365</v>
      </c>
      <c r="H12" s="20">
        <f t="shared" si="0"/>
        <v>1915.8904109589039</v>
      </c>
      <c r="I12" s="2" t="s">
        <v>225</v>
      </c>
      <c r="J12" s="2" t="s">
        <v>226</v>
      </c>
      <c r="K12" s="2" t="s">
        <v>227</v>
      </c>
      <c r="L12" s="28"/>
      <c r="M12" s="29"/>
      <c r="N12" s="29"/>
      <c r="O12" s="29"/>
      <c r="P12" s="29"/>
      <c r="Q12" s="29"/>
      <c r="R12" s="20" t="str">
        <f t="shared" si="1"/>
        <v/>
      </c>
      <c r="S12" s="20" t="str">
        <f t="shared" si="2"/>
        <v/>
      </c>
      <c r="T12" s="20" t="str">
        <f t="shared" si="3"/>
        <v/>
      </c>
      <c r="U12" s="24" t="str">
        <f t="shared" si="4"/>
        <v/>
      </c>
    </row>
    <row r="13" spans="1:21">
      <c r="F13" s="13"/>
      <c r="G13" s="17"/>
      <c r="H13" s="21"/>
      <c r="L13" s="13"/>
      <c r="M13" s="17"/>
      <c r="N13" s="17"/>
      <c r="O13" s="17"/>
      <c r="P13" s="17"/>
      <c r="Q13" s="17"/>
      <c r="R13" s="21"/>
      <c r="S13" s="21"/>
      <c r="T13" s="21"/>
      <c r="U13" s="25"/>
    </row>
    <row r="14" spans="1:21" ht="28" customHeight="1">
      <c r="A14" s="10" t="s">
        <v>228</v>
      </c>
      <c r="B14" s="10"/>
      <c r="C14" s="10"/>
      <c r="D14" s="10"/>
      <c r="E14" s="10"/>
      <c r="F14" s="14"/>
      <c r="G14" s="18"/>
      <c r="H14" s="22"/>
      <c r="I14" s="10"/>
      <c r="J14" s="10"/>
      <c r="K14" s="10"/>
      <c r="L14" s="14"/>
      <c r="M14" s="18"/>
      <c r="N14" s="18"/>
      <c r="O14" s="18"/>
      <c r="P14" s="18"/>
      <c r="Q14" s="18"/>
      <c r="R14" s="22"/>
      <c r="S14" s="22"/>
      <c r="T14" s="22"/>
      <c r="U14" s="26"/>
    </row>
    <row r="15" spans="1:21" ht="42" customHeight="1">
      <c r="A15" s="11"/>
      <c r="B15" s="11"/>
      <c r="C15" s="11"/>
      <c r="D15" s="11"/>
      <c r="E15" s="11" t="s">
        <v>229</v>
      </c>
      <c r="F15" s="15">
        <f>SUMIF(D5:D12,"Да",F5:F12)</f>
        <v>4181.8100000000004</v>
      </c>
      <c r="G15" s="19">
        <f>SUMIF(D5:D12,"Да",G5:G12)</f>
        <v>4278</v>
      </c>
      <c r="H15" s="23">
        <f>IF(OR(F15="",G15=""),"",F15/G15*1000)</f>
        <v>977.51519401589542</v>
      </c>
      <c r="I15" s="11"/>
      <c r="J15" s="11"/>
      <c r="K15" s="11"/>
      <c r="L15" s="15" t="str">
        <f t="shared" ref="L15:Q15" si="5">IF(COUNT(L5:L12)=0,"",SUM(L5:L12))</f>
        <v/>
      </c>
      <c r="M15" s="19" t="str">
        <f t="shared" si="5"/>
        <v/>
      </c>
      <c r="N15" s="19" t="str">
        <f t="shared" si="5"/>
        <v/>
      </c>
      <c r="O15" s="19" t="str">
        <f t="shared" si="5"/>
        <v/>
      </c>
      <c r="P15" s="19" t="str">
        <f t="shared" si="5"/>
        <v/>
      </c>
      <c r="Q15" s="19" t="str">
        <f t="shared" si="5"/>
        <v/>
      </c>
      <c r="R15" s="23" t="e">
        <f>IF(OR(L15=0,M15=0),"",L15/M15*1000)</f>
        <v>#VALUE!</v>
      </c>
      <c r="S15" s="23" t="e">
        <f>IF(OR(L15=0,N15=0),"",L15/N15)</f>
        <v>#VALUE!</v>
      </c>
      <c r="T15" s="23" t="e">
        <f>IF(OR(L15=0,P15=0),"",L15/P15)</f>
        <v>#VALUE!</v>
      </c>
      <c r="U15" s="27" t="e">
        <f>IF(OR(L15=0,Q15=0),"",Q15/L15)</f>
        <v>#VALUE!</v>
      </c>
    </row>
    <row r="17" spans="1:21" ht="68" customHeight="1">
      <c r="A17" s="64" t="s">
        <v>230</v>
      </c>
      <c r="B17" s="65" t="s">
        <v>230</v>
      </c>
      <c r="C17" s="65" t="s">
        <v>230</v>
      </c>
      <c r="D17" s="65" t="s">
        <v>230</v>
      </c>
      <c r="E17" s="65" t="s">
        <v>230</v>
      </c>
      <c r="F17" s="65" t="s">
        <v>230</v>
      </c>
      <c r="G17" s="65" t="s">
        <v>230</v>
      </c>
      <c r="H17" s="65" t="s">
        <v>230</v>
      </c>
      <c r="I17" s="65" t="s">
        <v>230</v>
      </c>
      <c r="J17" s="65" t="s">
        <v>230</v>
      </c>
      <c r="K17" s="65" t="s">
        <v>230</v>
      </c>
      <c r="L17" s="65" t="s">
        <v>230</v>
      </c>
      <c r="M17" s="65" t="s">
        <v>230</v>
      </c>
      <c r="N17" s="65" t="s">
        <v>230</v>
      </c>
      <c r="O17" s="65" t="s">
        <v>230</v>
      </c>
      <c r="P17" s="65" t="s">
        <v>230</v>
      </c>
      <c r="Q17" s="65" t="s">
        <v>230</v>
      </c>
      <c r="R17" s="65" t="s">
        <v>230</v>
      </c>
      <c r="S17" s="65" t="s">
        <v>230</v>
      </c>
      <c r="T17" s="65" t="s">
        <v>230</v>
      </c>
      <c r="U17" s="66" t="s">
        <v>230</v>
      </c>
    </row>
    <row r="18" spans="1:21" ht="68" customHeight="1">
      <c r="A18" s="67" t="s">
        <v>230</v>
      </c>
      <c r="B18" s="68" t="s">
        <v>230</v>
      </c>
      <c r="C18" s="68" t="s">
        <v>230</v>
      </c>
      <c r="D18" s="68" t="s">
        <v>230</v>
      </c>
      <c r="E18" s="68" t="s">
        <v>230</v>
      </c>
      <c r="F18" s="68" t="s">
        <v>230</v>
      </c>
      <c r="G18" s="68" t="s">
        <v>230</v>
      </c>
      <c r="H18" s="68" t="s">
        <v>230</v>
      </c>
      <c r="I18" s="68" t="s">
        <v>230</v>
      </c>
      <c r="J18" s="68" t="s">
        <v>230</v>
      </c>
      <c r="K18" s="68" t="s">
        <v>230</v>
      </c>
      <c r="L18" s="68" t="s">
        <v>230</v>
      </c>
      <c r="M18" s="68" t="s">
        <v>230</v>
      </c>
      <c r="N18" s="68" t="s">
        <v>230</v>
      </c>
      <c r="O18" s="68" t="s">
        <v>230</v>
      </c>
      <c r="P18" s="68" t="s">
        <v>230</v>
      </c>
      <c r="Q18" s="68" t="s">
        <v>230</v>
      </c>
      <c r="R18" s="68" t="s">
        <v>230</v>
      </c>
      <c r="S18" s="68" t="s">
        <v>230</v>
      </c>
      <c r="T18" s="68" t="s">
        <v>230</v>
      </c>
      <c r="U18" s="69" t="s">
        <v>230</v>
      </c>
    </row>
    <row r="19" spans="1:21" ht="68" customHeight="1">
      <c r="A19" s="70" t="s">
        <v>230</v>
      </c>
      <c r="B19" s="71" t="s">
        <v>230</v>
      </c>
      <c r="C19" s="71" t="s">
        <v>230</v>
      </c>
      <c r="D19" s="71" t="s">
        <v>230</v>
      </c>
      <c r="E19" s="71" t="s">
        <v>230</v>
      </c>
      <c r="F19" s="71" t="s">
        <v>230</v>
      </c>
      <c r="G19" s="71" t="s">
        <v>230</v>
      </c>
      <c r="H19" s="71" t="s">
        <v>230</v>
      </c>
      <c r="I19" s="71" t="s">
        <v>230</v>
      </c>
      <c r="J19" s="71" t="s">
        <v>230</v>
      </c>
      <c r="K19" s="71" t="s">
        <v>230</v>
      </c>
      <c r="L19" s="71" t="s">
        <v>230</v>
      </c>
      <c r="M19" s="71" t="s">
        <v>230</v>
      </c>
      <c r="N19" s="71" t="s">
        <v>230</v>
      </c>
      <c r="O19" s="71" t="s">
        <v>230</v>
      </c>
      <c r="P19" s="71" t="s">
        <v>230</v>
      </c>
      <c r="Q19" s="71" t="s">
        <v>230</v>
      </c>
      <c r="R19" s="71" t="s">
        <v>230</v>
      </c>
      <c r="S19" s="71" t="s">
        <v>230</v>
      </c>
      <c r="T19" s="71" t="s">
        <v>230</v>
      </c>
      <c r="U19" s="72" t="s">
        <v>230</v>
      </c>
    </row>
  </sheetData>
  <mergeCells count="3">
    <mergeCell ref="A1:U1"/>
    <mergeCell ref="A2:U2"/>
    <mergeCell ref="A17:U19"/>
  </mergeCells>
  <dataValidations count="2">
    <dataValidation type="list" sqref="D5:D12" xr:uid="{00000000-0002-0000-0200-000000000000}">
      <formula1>"Да,Нет,После ответа"</formula1>
    </dataValidation>
    <dataValidation type="list" sqref="K5:K12" xr:uid="{00000000-0002-0000-0200-000001000000}">
      <formula1>"Готово к запросу,Нужен ответ,Резерв,Стоп до проверки,Размещено,Завершено"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showGridLines="0" workbookViewId="0">
      <selection sqref="A1:K1"/>
    </sheetView>
  </sheetViews>
  <sheetFormatPr baseColWidth="10" defaultColWidth="8.83203125" defaultRowHeight="14"/>
  <cols>
    <col min="1" max="1" width="10" customWidth="1"/>
    <col min="2" max="2" width="29" customWidth="1"/>
    <col min="3" max="3" width="34" customWidth="1"/>
    <col min="4" max="4" width="16" customWidth="1"/>
    <col min="5" max="6" width="15" customWidth="1"/>
    <col min="7" max="7" width="48" customWidth="1"/>
    <col min="8" max="8" width="20" customWidth="1"/>
    <col min="9" max="9" width="14" customWidth="1"/>
    <col min="10" max="10" width="17" customWidth="1"/>
    <col min="11" max="11" width="48" customWidth="1"/>
  </cols>
  <sheetData>
    <row r="1" spans="1:11" ht="46" customHeight="1">
      <c r="A1" s="38" t="s">
        <v>231</v>
      </c>
      <c r="B1" s="38" t="s">
        <v>231</v>
      </c>
      <c r="C1" s="38" t="s">
        <v>231</v>
      </c>
      <c r="D1" s="38" t="s">
        <v>231</v>
      </c>
      <c r="E1" s="38" t="s">
        <v>231</v>
      </c>
      <c r="F1" s="38" t="s">
        <v>231</v>
      </c>
      <c r="G1" s="38" t="s">
        <v>231</v>
      </c>
      <c r="H1" s="38" t="s">
        <v>231</v>
      </c>
      <c r="I1" s="38" t="s">
        <v>231</v>
      </c>
      <c r="J1" s="38" t="s">
        <v>231</v>
      </c>
      <c r="K1" s="38" t="s">
        <v>231</v>
      </c>
    </row>
    <row r="2" spans="1:11" ht="34" customHeight="1">
      <c r="A2" s="39" t="s">
        <v>232</v>
      </c>
      <c r="B2" s="40" t="s">
        <v>232</v>
      </c>
      <c r="C2" s="40" t="s">
        <v>232</v>
      </c>
      <c r="D2" s="40" t="s">
        <v>232</v>
      </c>
      <c r="E2" s="40" t="s">
        <v>232</v>
      </c>
      <c r="F2" s="40" t="s">
        <v>232</v>
      </c>
      <c r="G2" s="40" t="s">
        <v>232</v>
      </c>
      <c r="H2" s="40" t="s">
        <v>232</v>
      </c>
      <c r="I2" s="40" t="s">
        <v>232</v>
      </c>
      <c r="J2" s="40" t="s">
        <v>232</v>
      </c>
      <c r="K2" s="41" t="s">
        <v>232</v>
      </c>
    </row>
    <row r="4" spans="1:11" ht="42" customHeight="1">
      <c r="A4" s="1" t="s">
        <v>35</v>
      </c>
      <c r="B4" s="1" t="s">
        <v>10</v>
      </c>
      <c r="C4" s="1" t="s">
        <v>233</v>
      </c>
      <c r="D4" s="1" t="s">
        <v>234</v>
      </c>
      <c r="E4" s="1" t="s">
        <v>235</v>
      </c>
      <c r="F4" s="1" t="s">
        <v>236</v>
      </c>
      <c r="G4" s="1" t="s">
        <v>237</v>
      </c>
      <c r="H4" s="1" t="s">
        <v>238</v>
      </c>
      <c r="I4" s="1" t="s">
        <v>61</v>
      </c>
      <c r="J4" s="1" t="s">
        <v>239</v>
      </c>
      <c r="K4" s="1" t="s">
        <v>240</v>
      </c>
    </row>
    <row r="5" spans="1:11" ht="58" customHeight="1">
      <c r="A5" s="2" t="s">
        <v>241</v>
      </c>
      <c r="B5" s="2" t="s">
        <v>64</v>
      </c>
      <c r="C5" s="2" t="s">
        <v>40</v>
      </c>
      <c r="D5" s="5">
        <v>74605</v>
      </c>
      <c r="E5" s="3" t="s">
        <v>242</v>
      </c>
      <c r="F5" s="3"/>
      <c r="G5" s="2" t="s">
        <v>66</v>
      </c>
      <c r="H5" s="2" t="s">
        <v>243</v>
      </c>
      <c r="I5" s="9">
        <v>46241</v>
      </c>
      <c r="J5" s="2" t="s">
        <v>244</v>
      </c>
      <c r="K5" s="2" t="s">
        <v>245</v>
      </c>
    </row>
    <row r="6" spans="1:11" ht="58" customHeight="1">
      <c r="A6" s="2" t="s">
        <v>246</v>
      </c>
      <c r="B6" s="2" t="s">
        <v>64</v>
      </c>
      <c r="C6" s="2" t="s">
        <v>41</v>
      </c>
      <c r="D6" s="5">
        <v>3911</v>
      </c>
      <c r="E6" s="3" t="s">
        <v>247</v>
      </c>
      <c r="F6" s="3"/>
      <c r="G6" s="2" t="s">
        <v>73</v>
      </c>
      <c r="H6" s="2" t="s">
        <v>248</v>
      </c>
      <c r="I6" s="9">
        <v>46241</v>
      </c>
      <c r="J6" s="2" t="s">
        <v>244</v>
      </c>
      <c r="K6" s="2" t="s">
        <v>249</v>
      </c>
    </row>
    <row r="7" spans="1:11" ht="58" customHeight="1">
      <c r="A7" s="2" t="s">
        <v>250</v>
      </c>
      <c r="B7" s="2" t="s">
        <v>64</v>
      </c>
      <c r="C7" s="2" t="s">
        <v>251</v>
      </c>
      <c r="D7" s="5">
        <v>13840</v>
      </c>
      <c r="E7" s="3" t="s">
        <v>247</v>
      </c>
      <c r="F7" s="3">
        <v>5</v>
      </c>
      <c r="G7" s="2" t="s">
        <v>252</v>
      </c>
      <c r="H7" s="2" t="s">
        <v>243</v>
      </c>
      <c r="I7" s="9">
        <v>46241</v>
      </c>
      <c r="J7" s="2" t="s">
        <v>253</v>
      </c>
      <c r="K7" s="2" t="s">
        <v>254</v>
      </c>
    </row>
    <row r="8" spans="1:11" ht="58" customHeight="1">
      <c r="A8" s="2" t="s">
        <v>255</v>
      </c>
      <c r="B8" s="2" t="s">
        <v>64</v>
      </c>
      <c r="C8" s="2" t="s">
        <v>256</v>
      </c>
      <c r="D8" s="30">
        <v>3216.78</v>
      </c>
      <c r="E8" s="3" t="s">
        <v>257</v>
      </c>
      <c r="F8" s="3"/>
      <c r="G8" s="2" t="s">
        <v>73</v>
      </c>
      <c r="H8" s="2" t="s">
        <v>248</v>
      </c>
      <c r="I8" s="9">
        <v>46241</v>
      </c>
      <c r="J8" s="2" t="s">
        <v>244</v>
      </c>
      <c r="K8" s="2" t="s">
        <v>258</v>
      </c>
    </row>
    <row r="9" spans="1:11" ht="58" customHeight="1">
      <c r="A9" s="2" t="s">
        <v>259</v>
      </c>
      <c r="B9" s="2" t="s">
        <v>64</v>
      </c>
      <c r="C9" s="2" t="s">
        <v>260</v>
      </c>
      <c r="D9" s="5">
        <v>38</v>
      </c>
      <c r="E9" s="3" t="s">
        <v>261</v>
      </c>
      <c r="F9" s="3"/>
      <c r="G9" s="2" t="s">
        <v>73</v>
      </c>
      <c r="H9" s="2" t="s">
        <v>248</v>
      </c>
      <c r="I9" s="9">
        <v>46241</v>
      </c>
      <c r="J9" s="2" t="s">
        <v>253</v>
      </c>
      <c r="K9" s="2" t="s">
        <v>262</v>
      </c>
    </row>
    <row r="10" spans="1:11" ht="58" customHeight="1">
      <c r="A10" s="2" t="s">
        <v>263</v>
      </c>
      <c r="B10" s="2" t="s">
        <v>76</v>
      </c>
      <c r="C10" s="2" t="s">
        <v>40</v>
      </c>
      <c r="D10" s="5">
        <v>13486</v>
      </c>
      <c r="E10" s="3" t="s">
        <v>242</v>
      </c>
      <c r="F10" s="3"/>
      <c r="G10" s="2" t="s">
        <v>84</v>
      </c>
      <c r="H10" s="2" t="s">
        <v>243</v>
      </c>
      <c r="I10" s="9">
        <v>46241</v>
      </c>
      <c r="J10" s="2" t="s">
        <v>244</v>
      </c>
      <c r="K10" s="2" t="s">
        <v>264</v>
      </c>
    </row>
    <row r="11" spans="1:11" ht="58" customHeight="1">
      <c r="A11" s="2" t="s">
        <v>265</v>
      </c>
      <c r="B11" s="2" t="s">
        <v>76</v>
      </c>
      <c r="C11" s="2" t="s">
        <v>266</v>
      </c>
      <c r="D11" s="5">
        <v>2209</v>
      </c>
      <c r="E11" s="3" t="s">
        <v>247</v>
      </c>
      <c r="F11" s="3"/>
      <c r="G11" s="2" t="s">
        <v>84</v>
      </c>
      <c r="H11" s="2" t="s">
        <v>243</v>
      </c>
      <c r="I11" s="9">
        <v>46241</v>
      </c>
      <c r="J11" s="2" t="s">
        <v>253</v>
      </c>
      <c r="K11" s="2" t="s">
        <v>267</v>
      </c>
    </row>
    <row r="12" spans="1:11" ht="58" customHeight="1">
      <c r="A12" s="2" t="s">
        <v>268</v>
      </c>
      <c r="B12" s="2" t="s">
        <v>87</v>
      </c>
      <c r="C12" s="2" t="s">
        <v>269</v>
      </c>
      <c r="D12" s="5">
        <v>1324</v>
      </c>
      <c r="E12" s="3" t="s">
        <v>247</v>
      </c>
      <c r="F12" s="3"/>
      <c r="G12" s="2" t="s">
        <v>94</v>
      </c>
      <c r="H12" s="2" t="s">
        <v>270</v>
      </c>
      <c r="I12" s="9">
        <v>46241</v>
      </c>
      <c r="J12" s="2" t="s">
        <v>244</v>
      </c>
      <c r="K12" s="2" t="s">
        <v>271</v>
      </c>
    </row>
    <row r="13" spans="1:11" ht="58" customHeight="1">
      <c r="A13" s="2" t="s">
        <v>272</v>
      </c>
      <c r="B13" s="2" t="s">
        <v>87</v>
      </c>
      <c r="C13" s="2" t="s">
        <v>273</v>
      </c>
      <c r="D13" s="5">
        <v>95</v>
      </c>
      <c r="E13" s="3" t="s">
        <v>274</v>
      </c>
      <c r="F13" s="3"/>
      <c r="G13" s="2" t="s">
        <v>94</v>
      </c>
      <c r="H13" s="2" t="s">
        <v>270</v>
      </c>
      <c r="I13" s="9">
        <v>46241</v>
      </c>
      <c r="J13" s="2" t="s">
        <v>253</v>
      </c>
      <c r="K13" s="2" t="s">
        <v>275</v>
      </c>
    </row>
    <row r="14" spans="1:11" ht="58" customHeight="1">
      <c r="A14" s="2" t="s">
        <v>276</v>
      </c>
      <c r="B14" s="2" t="s">
        <v>87</v>
      </c>
      <c r="C14" s="2" t="s">
        <v>256</v>
      </c>
      <c r="D14" s="30">
        <v>4195.8</v>
      </c>
      <c r="E14" s="3" t="s">
        <v>257</v>
      </c>
      <c r="F14" s="3"/>
      <c r="G14" s="2" t="s">
        <v>94</v>
      </c>
      <c r="H14" s="2" t="s">
        <v>270</v>
      </c>
      <c r="I14" s="9">
        <v>46241</v>
      </c>
      <c r="J14" s="2" t="s">
        <v>244</v>
      </c>
      <c r="K14" s="2" t="s">
        <v>277</v>
      </c>
    </row>
    <row r="15" spans="1:11" ht="58" customHeight="1">
      <c r="A15" s="2" t="s">
        <v>278</v>
      </c>
      <c r="B15" s="2" t="s">
        <v>96</v>
      </c>
      <c r="C15" s="2" t="s">
        <v>40</v>
      </c>
      <c r="D15" s="5">
        <v>4460</v>
      </c>
      <c r="E15" s="3" t="s">
        <v>242</v>
      </c>
      <c r="F15" s="3"/>
      <c r="G15" s="2" t="s">
        <v>103</v>
      </c>
      <c r="H15" s="2" t="s">
        <v>279</v>
      </c>
      <c r="I15" s="9">
        <v>46241</v>
      </c>
      <c r="J15" s="2" t="s">
        <v>244</v>
      </c>
      <c r="K15" s="2" t="s">
        <v>245</v>
      </c>
    </row>
    <row r="16" spans="1:11" ht="58" customHeight="1">
      <c r="A16" s="2" t="s">
        <v>280</v>
      </c>
      <c r="B16" s="2" t="s">
        <v>96</v>
      </c>
      <c r="C16" s="2" t="s">
        <v>251</v>
      </c>
      <c r="D16" s="30">
        <v>1140.8</v>
      </c>
      <c r="E16" s="3" t="s">
        <v>247</v>
      </c>
      <c r="F16" s="3">
        <v>10</v>
      </c>
      <c r="G16" s="2" t="s">
        <v>103</v>
      </c>
      <c r="H16" s="2" t="s">
        <v>279</v>
      </c>
      <c r="I16" s="9">
        <v>46241</v>
      </c>
      <c r="J16" s="2" t="s">
        <v>253</v>
      </c>
      <c r="K16" s="2" t="s">
        <v>281</v>
      </c>
    </row>
    <row r="17" spans="1:11" ht="58" customHeight="1">
      <c r="A17" s="2" t="s">
        <v>282</v>
      </c>
      <c r="B17" s="2" t="s">
        <v>96</v>
      </c>
      <c r="C17" s="2" t="s">
        <v>283</v>
      </c>
      <c r="D17" s="5">
        <v>367</v>
      </c>
      <c r="E17" s="3" t="s">
        <v>247</v>
      </c>
      <c r="F17" s="3"/>
      <c r="G17" s="2" t="s">
        <v>105</v>
      </c>
      <c r="H17" s="2" t="s">
        <v>279</v>
      </c>
      <c r="I17" s="9">
        <v>46241</v>
      </c>
      <c r="J17" s="2" t="s">
        <v>244</v>
      </c>
      <c r="K17" s="2" t="s">
        <v>284</v>
      </c>
    </row>
    <row r="18" spans="1:11" ht="58" customHeight="1">
      <c r="A18" s="2" t="s">
        <v>285</v>
      </c>
      <c r="B18" s="2" t="s">
        <v>107</v>
      </c>
      <c r="C18" s="2" t="s">
        <v>40</v>
      </c>
      <c r="D18" s="5">
        <v>14239</v>
      </c>
      <c r="E18" s="3" t="s">
        <v>242</v>
      </c>
      <c r="F18" s="3"/>
      <c r="G18" s="2" t="s">
        <v>109</v>
      </c>
      <c r="H18" s="2" t="s">
        <v>243</v>
      </c>
      <c r="I18" s="9">
        <v>46241</v>
      </c>
      <c r="J18" s="2" t="s">
        <v>244</v>
      </c>
      <c r="K18" s="2" t="s">
        <v>245</v>
      </c>
    </row>
    <row r="19" spans="1:11" ht="58" customHeight="1">
      <c r="A19" s="2" t="s">
        <v>286</v>
      </c>
      <c r="B19" s="2" t="s">
        <v>107</v>
      </c>
      <c r="C19" s="2" t="s">
        <v>287</v>
      </c>
      <c r="D19" s="5">
        <v>2926</v>
      </c>
      <c r="E19" s="3" t="s">
        <v>247</v>
      </c>
      <c r="F19" s="3">
        <v>5</v>
      </c>
      <c r="G19" s="2" t="s">
        <v>288</v>
      </c>
      <c r="H19" s="2" t="s">
        <v>243</v>
      </c>
      <c r="I19" s="9">
        <v>46241</v>
      </c>
      <c r="J19" s="2" t="s">
        <v>253</v>
      </c>
      <c r="K19" s="2" t="s">
        <v>289</v>
      </c>
    </row>
    <row r="20" spans="1:11" ht="58" customHeight="1">
      <c r="A20" s="2" t="s">
        <v>290</v>
      </c>
      <c r="B20" s="2" t="s">
        <v>116</v>
      </c>
      <c r="C20" s="2" t="s">
        <v>40</v>
      </c>
      <c r="D20" s="5">
        <v>22872</v>
      </c>
      <c r="E20" s="3" t="s">
        <v>242</v>
      </c>
      <c r="F20" s="3"/>
      <c r="G20" s="2" t="s">
        <v>117</v>
      </c>
      <c r="H20" s="2" t="s">
        <v>243</v>
      </c>
      <c r="I20" s="9">
        <v>46241</v>
      </c>
      <c r="J20" s="2" t="s">
        <v>244</v>
      </c>
      <c r="K20" s="2" t="s">
        <v>245</v>
      </c>
    </row>
    <row r="21" spans="1:11" ht="58" customHeight="1">
      <c r="A21" s="2" t="s">
        <v>291</v>
      </c>
      <c r="B21" s="2" t="s">
        <v>116</v>
      </c>
      <c r="C21" s="2" t="s">
        <v>251</v>
      </c>
      <c r="D21" s="5">
        <v>5718.75</v>
      </c>
      <c r="E21" s="3" t="s">
        <v>247</v>
      </c>
      <c r="F21" s="3">
        <v>8</v>
      </c>
      <c r="G21" s="2" t="s">
        <v>121</v>
      </c>
      <c r="H21" s="2" t="s">
        <v>243</v>
      </c>
      <c r="I21" s="9">
        <v>46241</v>
      </c>
      <c r="J21" s="2" t="s">
        <v>253</v>
      </c>
      <c r="K21" s="2" t="s">
        <v>292</v>
      </c>
    </row>
    <row r="22" spans="1:11" ht="58" customHeight="1">
      <c r="A22" s="2" t="s">
        <v>293</v>
      </c>
      <c r="B22" s="2" t="s">
        <v>123</v>
      </c>
      <c r="C22" s="2" t="s">
        <v>40</v>
      </c>
      <c r="D22" s="5">
        <v>19200</v>
      </c>
      <c r="E22" s="3" t="s">
        <v>242</v>
      </c>
      <c r="F22" s="3"/>
      <c r="G22" s="2" t="s">
        <v>128</v>
      </c>
      <c r="H22" s="2" t="s">
        <v>294</v>
      </c>
      <c r="I22" s="9">
        <v>46241</v>
      </c>
      <c r="J22" s="2" t="s">
        <v>244</v>
      </c>
      <c r="K22" s="2" t="s">
        <v>245</v>
      </c>
    </row>
    <row r="23" spans="1:11" ht="58" customHeight="1">
      <c r="A23" s="2" t="s">
        <v>295</v>
      </c>
      <c r="B23" s="2" t="s">
        <v>123</v>
      </c>
      <c r="C23" s="2" t="s">
        <v>296</v>
      </c>
      <c r="D23" s="30">
        <v>1535</v>
      </c>
      <c r="E23" s="3" t="s">
        <v>247</v>
      </c>
      <c r="F23" s="3">
        <v>4</v>
      </c>
      <c r="G23" s="2" t="s">
        <v>128</v>
      </c>
      <c r="H23" s="2" t="s">
        <v>294</v>
      </c>
      <c r="I23" s="9">
        <v>46241</v>
      </c>
      <c r="J23" s="2" t="s">
        <v>253</v>
      </c>
      <c r="K23" s="2" t="s">
        <v>297</v>
      </c>
    </row>
    <row r="24" spans="1:11" ht="58" customHeight="1">
      <c r="A24" s="2" t="s">
        <v>298</v>
      </c>
      <c r="B24" s="2" t="s">
        <v>131</v>
      </c>
      <c r="C24" s="2" t="s">
        <v>40</v>
      </c>
      <c r="D24" s="5">
        <v>21150</v>
      </c>
      <c r="E24" s="3" t="s">
        <v>242</v>
      </c>
      <c r="F24" s="3"/>
      <c r="G24" s="2" t="s">
        <v>132</v>
      </c>
      <c r="H24" s="2" t="s">
        <v>243</v>
      </c>
      <c r="I24" s="9">
        <v>46241</v>
      </c>
      <c r="J24" s="2" t="s">
        <v>244</v>
      </c>
      <c r="K24" s="2" t="s">
        <v>245</v>
      </c>
    </row>
    <row r="25" spans="1:11" ht="58" customHeight="1">
      <c r="A25" s="2" t="s">
        <v>299</v>
      </c>
      <c r="B25" s="2" t="s">
        <v>131</v>
      </c>
      <c r="C25" s="2" t="s">
        <v>300</v>
      </c>
      <c r="D25" s="30">
        <v>2650.67</v>
      </c>
      <c r="E25" s="3" t="s">
        <v>247</v>
      </c>
      <c r="F25" s="3">
        <v>3</v>
      </c>
      <c r="G25" s="2" t="s">
        <v>136</v>
      </c>
      <c r="H25" s="2" t="s">
        <v>294</v>
      </c>
      <c r="I25" s="9">
        <v>46241</v>
      </c>
      <c r="J25" s="2" t="s">
        <v>301</v>
      </c>
      <c r="K25" s="2" t="s">
        <v>302</v>
      </c>
    </row>
    <row r="26" spans="1:11" ht="58" customHeight="1">
      <c r="A26" s="2" t="s">
        <v>303</v>
      </c>
      <c r="B26" s="2" t="s">
        <v>139</v>
      </c>
      <c r="C26" s="2" t="s">
        <v>40</v>
      </c>
      <c r="D26" s="5">
        <v>10405</v>
      </c>
      <c r="E26" s="3" t="s">
        <v>242</v>
      </c>
      <c r="F26" s="3"/>
      <c r="G26" s="2" t="s">
        <v>140</v>
      </c>
      <c r="H26" s="2" t="s">
        <v>243</v>
      </c>
      <c r="I26" s="9">
        <v>46241</v>
      </c>
      <c r="J26" s="2" t="s">
        <v>244</v>
      </c>
      <c r="K26" s="2" t="s">
        <v>245</v>
      </c>
    </row>
    <row r="27" spans="1:11" ht="58" customHeight="1">
      <c r="A27" s="2" t="s">
        <v>304</v>
      </c>
      <c r="B27" s="2" t="s">
        <v>139</v>
      </c>
      <c r="C27" s="2" t="s">
        <v>305</v>
      </c>
      <c r="D27" s="5">
        <v>1100</v>
      </c>
      <c r="E27" s="3" t="s">
        <v>247</v>
      </c>
      <c r="F27" s="3"/>
      <c r="G27" s="2" t="s">
        <v>306</v>
      </c>
      <c r="H27" s="2" t="s">
        <v>270</v>
      </c>
      <c r="I27" s="9">
        <v>46241</v>
      </c>
      <c r="J27" s="2" t="s">
        <v>253</v>
      </c>
      <c r="K27" s="2" t="s">
        <v>307</v>
      </c>
    </row>
    <row r="28" spans="1:11" ht="58" customHeight="1">
      <c r="A28" s="2" t="s">
        <v>308</v>
      </c>
      <c r="B28" s="2" t="s">
        <v>139</v>
      </c>
      <c r="C28" s="2" t="s">
        <v>251</v>
      </c>
      <c r="D28" s="5">
        <v>1320</v>
      </c>
      <c r="E28" s="3" t="s">
        <v>247</v>
      </c>
      <c r="F28" s="3">
        <v>3</v>
      </c>
      <c r="G28" s="2" t="s">
        <v>309</v>
      </c>
      <c r="H28" s="2" t="s">
        <v>243</v>
      </c>
      <c r="I28" s="9">
        <v>46241</v>
      </c>
      <c r="J28" s="2" t="s">
        <v>253</v>
      </c>
      <c r="K28" s="2" t="s">
        <v>310</v>
      </c>
    </row>
    <row r="29" spans="1:11" ht="58" customHeight="1">
      <c r="A29" s="2" t="s">
        <v>311</v>
      </c>
      <c r="B29" s="2" t="s">
        <v>147</v>
      </c>
      <c r="C29" s="2" t="s">
        <v>312</v>
      </c>
      <c r="D29" s="5">
        <v>365</v>
      </c>
      <c r="E29" s="3" t="s">
        <v>247</v>
      </c>
      <c r="F29" s="3">
        <v>7</v>
      </c>
      <c r="G29" s="2" t="s">
        <v>154</v>
      </c>
      <c r="H29" s="2" t="s">
        <v>313</v>
      </c>
      <c r="I29" s="9">
        <v>46241</v>
      </c>
      <c r="J29" s="2" t="s">
        <v>314</v>
      </c>
      <c r="K29" s="2" t="s">
        <v>315</v>
      </c>
    </row>
    <row r="30" spans="1:11" ht="58" customHeight="1">
      <c r="A30" s="2" t="s">
        <v>316</v>
      </c>
      <c r="B30" s="2" t="s">
        <v>147</v>
      </c>
      <c r="C30" s="2" t="s">
        <v>256</v>
      </c>
      <c r="D30" s="30">
        <v>699.3</v>
      </c>
      <c r="E30" s="3" t="s">
        <v>257</v>
      </c>
      <c r="F30" s="3"/>
      <c r="G30" s="2" t="s">
        <v>154</v>
      </c>
      <c r="H30" s="2" t="s">
        <v>317</v>
      </c>
      <c r="I30" s="9">
        <v>46241</v>
      </c>
      <c r="J30" s="2" t="s">
        <v>253</v>
      </c>
      <c r="K30" s="2" t="s">
        <v>318</v>
      </c>
    </row>
    <row r="31" spans="1:11" ht="58" customHeight="1">
      <c r="A31" s="2" t="s">
        <v>319</v>
      </c>
      <c r="B31" s="2" t="s">
        <v>157</v>
      </c>
      <c r="C31" s="2" t="s">
        <v>320</v>
      </c>
      <c r="D31" s="5">
        <v>4246</v>
      </c>
      <c r="E31" s="3" t="s">
        <v>247</v>
      </c>
      <c r="F31" s="3"/>
      <c r="G31" s="2" t="s">
        <v>163</v>
      </c>
      <c r="H31" s="2" t="s">
        <v>279</v>
      </c>
      <c r="I31" s="9">
        <v>46241</v>
      </c>
      <c r="J31" s="2" t="s">
        <v>244</v>
      </c>
      <c r="K31" s="2" t="s">
        <v>321</v>
      </c>
    </row>
    <row r="32" spans="1:11" ht="58" customHeight="1">
      <c r="A32" s="2" t="s">
        <v>322</v>
      </c>
      <c r="B32" s="2" t="s">
        <v>166</v>
      </c>
      <c r="C32" s="2" t="s">
        <v>323</v>
      </c>
      <c r="D32" s="5">
        <v>3269</v>
      </c>
      <c r="E32" s="3" t="s">
        <v>247</v>
      </c>
      <c r="F32" s="3"/>
      <c r="G32" s="2" t="s">
        <v>172</v>
      </c>
      <c r="H32" s="2" t="s">
        <v>243</v>
      </c>
      <c r="I32" s="9">
        <v>46241</v>
      </c>
      <c r="J32" s="2" t="s">
        <v>314</v>
      </c>
      <c r="K32" s="2" t="s">
        <v>324</v>
      </c>
    </row>
    <row r="33" spans="1:11" ht="58" customHeight="1">
      <c r="A33" s="2" t="s">
        <v>325</v>
      </c>
      <c r="B33" s="2" t="s">
        <v>166</v>
      </c>
      <c r="C33" s="2" t="s">
        <v>326</v>
      </c>
      <c r="D33" s="30">
        <v>5454.54</v>
      </c>
      <c r="E33" s="3" t="s">
        <v>257</v>
      </c>
      <c r="F33" s="3"/>
      <c r="G33" s="2" t="s">
        <v>174</v>
      </c>
      <c r="H33" s="2" t="s">
        <v>270</v>
      </c>
      <c r="I33" s="9">
        <v>46241</v>
      </c>
      <c r="J33" s="2" t="s">
        <v>253</v>
      </c>
      <c r="K33" s="2" t="s">
        <v>327</v>
      </c>
    </row>
    <row r="34" spans="1:11" ht="58" customHeight="1">
      <c r="A34" s="2" t="s">
        <v>328</v>
      </c>
      <c r="B34" s="2" t="s">
        <v>329</v>
      </c>
      <c r="C34" s="2" t="s">
        <v>330</v>
      </c>
      <c r="D34" s="5"/>
      <c r="E34" s="3" t="s">
        <v>331</v>
      </c>
      <c r="F34" s="3"/>
      <c r="G34" s="2" t="s">
        <v>332</v>
      </c>
      <c r="H34" s="2" t="s">
        <v>333</v>
      </c>
      <c r="I34" s="9">
        <v>46241</v>
      </c>
      <c r="J34" s="2" t="s">
        <v>244</v>
      </c>
      <c r="K34" s="2" t="s">
        <v>334</v>
      </c>
    </row>
    <row r="35" spans="1:11" ht="58" customHeight="1">
      <c r="A35" s="2" t="s">
        <v>335</v>
      </c>
      <c r="B35" s="2" t="s">
        <v>329</v>
      </c>
      <c r="C35" s="2" t="s">
        <v>336</v>
      </c>
      <c r="D35" s="5"/>
      <c r="E35" s="3" t="s">
        <v>337</v>
      </c>
      <c r="F35" s="3"/>
      <c r="G35" s="2" t="s">
        <v>338</v>
      </c>
      <c r="H35" s="2" t="s">
        <v>339</v>
      </c>
      <c r="I35" s="9">
        <v>46241</v>
      </c>
      <c r="J35" s="2" t="s">
        <v>244</v>
      </c>
      <c r="K35" s="2" t="s">
        <v>340</v>
      </c>
    </row>
  </sheetData>
  <mergeCells count="2">
    <mergeCell ref="A1:K1"/>
    <mergeCell ref="A2:K2"/>
  </mergeCells>
  <conditionalFormatting sqref="J5:J35">
    <cfRule type="containsText" dxfId="1" priority="1" operator="containsText" text="Высокая"/>
    <cfRule type="containsText" dxfId="0" priority="2" operator="containsText" text="Низкая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showGridLines="0" workbookViewId="0">
      <selection sqref="A1:M1"/>
    </sheetView>
  </sheetViews>
  <sheetFormatPr baseColWidth="10" defaultColWidth="8.83203125" defaultRowHeight="14"/>
  <cols>
    <col min="1" max="2" width="30" customWidth="1"/>
    <col min="3" max="3" width="28" customWidth="1"/>
    <col min="4" max="4" width="18" customWidth="1"/>
    <col min="5" max="5" width="16" customWidth="1"/>
    <col min="6" max="6" width="14" customWidth="1"/>
    <col min="7" max="7" width="20" customWidth="1"/>
    <col min="8" max="8" width="18" customWidth="1"/>
    <col min="9" max="9" width="14" customWidth="1"/>
    <col min="10" max="10" width="26" customWidth="1"/>
    <col min="11" max="11" width="22" customWidth="1"/>
    <col min="12" max="12" width="19" customWidth="1"/>
    <col min="13" max="13" width="20" customWidth="1"/>
  </cols>
  <sheetData>
    <row r="1" spans="1:13" ht="46" customHeight="1">
      <c r="A1" s="38" t="s">
        <v>341</v>
      </c>
      <c r="B1" s="38" t="s">
        <v>341</v>
      </c>
      <c r="C1" s="38" t="s">
        <v>341</v>
      </c>
      <c r="D1" s="38" t="s">
        <v>341</v>
      </c>
      <c r="E1" s="38" t="s">
        <v>341</v>
      </c>
      <c r="F1" s="38" t="s">
        <v>341</v>
      </c>
      <c r="G1" s="38" t="s">
        <v>341</v>
      </c>
      <c r="H1" s="38" t="s">
        <v>341</v>
      </c>
      <c r="I1" s="38" t="s">
        <v>341</v>
      </c>
      <c r="J1" s="38" t="s">
        <v>341</v>
      </c>
      <c r="K1" s="38" t="s">
        <v>341</v>
      </c>
      <c r="L1" s="38" t="s">
        <v>341</v>
      </c>
      <c r="M1" s="38" t="s">
        <v>341</v>
      </c>
    </row>
    <row r="2" spans="1:13" ht="34" customHeight="1">
      <c r="A2" s="39" t="s">
        <v>342</v>
      </c>
      <c r="B2" s="40" t="s">
        <v>342</v>
      </c>
      <c r="C2" s="40" t="s">
        <v>342</v>
      </c>
      <c r="D2" s="40" t="s">
        <v>342</v>
      </c>
      <c r="E2" s="40" t="s">
        <v>342</v>
      </c>
      <c r="F2" s="40" t="s">
        <v>342</v>
      </c>
      <c r="G2" s="40" t="s">
        <v>342</v>
      </c>
      <c r="H2" s="40" t="s">
        <v>342</v>
      </c>
      <c r="I2" s="40" t="s">
        <v>342</v>
      </c>
      <c r="J2" s="40" t="s">
        <v>342</v>
      </c>
      <c r="K2" s="40" t="s">
        <v>342</v>
      </c>
      <c r="L2" s="40" t="s">
        <v>342</v>
      </c>
      <c r="M2" s="41" t="s">
        <v>342</v>
      </c>
    </row>
    <row r="4" spans="1:13" ht="42" customHeight="1">
      <c r="A4" s="1" t="s">
        <v>10</v>
      </c>
      <c r="B4" s="1" t="s">
        <v>38</v>
      </c>
      <c r="C4" s="1" t="s">
        <v>343</v>
      </c>
      <c r="D4" s="1" t="s">
        <v>185</v>
      </c>
      <c r="E4" s="1" t="s">
        <v>344</v>
      </c>
      <c r="F4" s="1" t="s">
        <v>345</v>
      </c>
      <c r="G4" s="1" t="s">
        <v>45</v>
      </c>
      <c r="H4" s="1" t="s">
        <v>346</v>
      </c>
      <c r="I4" s="1" t="s">
        <v>347</v>
      </c>
      <c r="J4" s="1" t="s">
        <v>348</v>
      </c>
      <c r="K4" s="1" t="s">
        <v>349</v>
      </c>
      <c r="L4" s="1" t="s">
        <v>350</v>
      </c>
      <c r="M4" s="1" t="s">
        <v>11</v>
      </c>
    </row>
    <row r="5" spans="1:13" ht="56" customHeight="1">
      <c r="A5" s="2" t="s">
        <v>64</v>
      </c>
      <c r="B5" s="2" t="s">
        <v>67</v>
      </c>
      <c r="C5" s="2" t="s">
        <v>63</v>
      </c>
      <c r="D5" s="2" t="s">
        <v>351</v>
      </c>
      <c r="E5" s="32"/>
      <c r="F5" s="28"/>
      <c r="G5" s="31"/>
      <c r="H5" s="29"/>
      <c r="I5" s="33"/>
      <c r="J5" s="31"/>
      <c r="K5" s="31"/>
      <c r="L5" s="31"/>
      <c r="M5" s="31"/>
    </row>
    <row r="6" spans="1:13" ht="56" customHeight="1">
      <c r="A6" s="2" t="s">
        <v>76</v>
      </c>
      <c r="B6" s="2" t="s">
        <v>79</v>
      </c>
      <c r="C6" s="2" t="s">
        <v>75</v>
      </c>
      <c r="D6" s="2" t="s">
        <v>351</v>
      </c>
      <c r="E6" s="32"/>
      <c r="F6" s="28"/>
      <c r="G6" s="31"/>
      <c r="H6" s="29"/>
      <c r="I6" s="33"/>
      <c r="J6" s="31"/>
      <c r="K6" s="31"/>
      <c r="L6" s="31"/>
      <c r="M6" s="31"/>
    </row>
    <row r="7" spans="1:13" ht="56" customHeight="1">
      <c r="A7" s="2" t="s">
        <v>87</v>
      </c>
      <c r="B7" s="2" t="s">
        <v>90</v>
      </c>
      <c r="C7" s="2" t="s">
        <v>86</v>
      </c>
      <c r="D7" s="2" t="s">
        <v>351</v>
      </c>
      <c r="E7" s="32"/>
      <c r="F7" s="28"/>
      <c r="G7" s="31"/>
      <c r="H7" s="29"/>
      <c r="I7" s="33"/>
      <c r="J7" s="31"/>
      <c r="K7" s="31"/>
      <c r="L7" s="31"/>
      <c r="M7" s="31"/>
    </row>
    <row r="8" spans="1:13" ht="56" customHeight="1">
      <c r="A8" s="2" t="s">
        <v>96</v>
      </c>
      <c r="B8" s="2" t="s">
        <v>99</v>
      </c>
      <c r="C8" s="2" t="s">
        <v>63</v>
      </c>
      <c r="D8" s="2" t="s">
        <v>351</v>
      </c>
      <c r="E8" s="32"/>
      <c r="F8" s="28"/>
      <c r="G8" s="31"/>
      <c r="H8" s="29"/>
      <c r="I8" s="33"/>
      <c r="J8" s="31"/>
      <c r="K8" s="31"/>
      <c r="L8" s="31"/>
      <c r="M8" s="31"/>
    </row>
    <row r="9" spans="1:13" ht="56" customHeight="1">
      <c r="A9" s="2" t="s">
        <v>107</v>
      </c>
      <c r="B9" s="2" t="s">
        <v>110</v>
      </c>
      <c r="C9" s="2" t="s">
        <v>75</v>
      </c>
      <c r="D9" s="2" t="s">
        <v>351</v>
      </c>
      <c r="E9" s="32"/>
      <c r="F9" s="28"/>
      <c r="G9" s="31"/>
      <c r="H9" s="29"/>
      <c r="I9" s="33"/>
      <c r="J9" s="31"/>
      <c r="K9" s="31"/>
      <c r="L9" s="31"/>
      <c r="M9" s="31"/>
    </row>
    <row r="10" spans="1:13" ht="56" customHeight="1">
      <c r="A10" s="2" t="s">
        <v>116</v>
      </c>
      <c r="B10" s="2" t="s">
        <v>118</v>
      </c>
      <c r="C10" s="2" t="s">
        <v>75</v>
      </c>
      <c r="D10" s="2" t="s">
        <v>351</v>
      </c>
      <c r="E10" s="32"/>
      <c r="F10" s="28"/>
      <c r="G10" s="31"/>
      <c r="H10" s="29"/>
      <c r="I10" s="33"/>
      <c r="J10" s="31"/>
      <c r="K10" s="31"/>
      <c r="L10" s="31"/>
      <c r="M10" s="31"/>
    </row>
    <row r="11" spans="1:13" ht="56" customHeight="1">
      <c r="A11" s="2" t="s">
        <v>123</v>
      </c>
      <c r="B11" s="2" t="s">
        <v>125</v>
      </c>
      <c r="C11" s="2" t="s">
        <v>75</v>
      </c>
      <c r="D11" s="2" t="s">
        <v>351</v>
      </c>
      <c r="E11" s="32"/>
      <c r="F11" s="28"/>
      <c r="G11" s="31"/>
      <c r="H11" s="29"/>
      <c r="I11" s="33"/>
      <c r="J11" s="31"/>
      <c r="K11" s="31"/>
      <c r="L11" s="31"/>
      <c r="M11" s="31"/>
    </row>
    <row r="12" spans="1:13" ht="56" customHeight="1">
      <c r="A12" s="2" t="s">
        <v>131</v>
      </c>
      <c r="B12" s="2" t="s">
        <v>133</v>
      </c>
      <c r="C12" s="2" t="s">
        <v>130</v>
      </c>
      <c r="D12" s="2" t="s">
        <v>351</v>
      </c>
      <c r="E12" s="32"/>
      <c r="F12" s="28"/>
      <c r="G12" s="31"/>
      <c r="H12" s="29"/>
      <c r="I12" s="33"/>
      <c r="J12" s="31"/>
      <c r="K12" s="31"/>
      <c r="L12" s="31"/>
      <c r="M12" s="31"/>
    </row>
    <row r="13" spans="1:13" ht="56" customHeight="1">
      <c r="A13" s="2" t="s">
        <v>139</v>
      </c>
      <c r="B13" s="2" t="s">
        <v>141</v>
      </c>
      <c r="C13" s="2" t="s">
        <v>138</v>
      </c>
      <c r="D13" s="2" t="s">
        <v>351</v>
      </c>
      <c r="E13" s="32"/>
      <c r="F13" s="28"/>
      <c r="G13" s="31"/>
      <c r="H13" s="29"/>
      <c r="I13" s="33"/>
      <c r="J13" s="31"/>
      <c r="K13" s="31"/>
      <c r="L13" s="31"/>
      <c r="M13" s="31"/>
    </row>
    <row r="14" spans="1:13" ht="56" customHeight="1">
      <c r="A14" s="2" t="s">
        <v>147</v>
      </c>
      <c r="B14" s="2" t="s">
        <v>150</v>
      </c>
      <c r="C14" s="2" t="s">
        <v>146</v>
      </c>
      <c r="D14" s="2" t="s">
        <v>351</v>
      </c>
      <c r="E14" s="32"/>
      <c r="F14" s="28"/>
      <c r="G14" s="31"/>
      <c r="H14" s="29"/>
      <c r="I14" s="33"/>
      <c r="J14" s="31"/>
      <c r="K14" s="31"/>
      <c r="L14" s="31"/>
      <c r="M14" s="31"/>
    </row>
    <row r="15" spans="1:13" ht="56" customHeight="1">
      <c r="A15" s="2" t="s">
        <v>157</v>
      </c>
      <c r="B15" s="2" t="s">
        <v>150</v>
      </c>
      <c r="C15" s="2" t="s">
        <v>156</v>
      </c>
      <c r="D15" s="2" t="s">
        <v>351</v>
      </c>
      <c r="E15" s="32"/>
      <c r="F15" s="28"/>
      <c r="G15" s="31"/>
      <c r="H15" s="29"/>
      <c r="I15" s="33"/>
      <c r="J15" s="31"/>
      <c r="K15" s="31"/>
      <c r="L15" s="31"/>
      <c r="M15" s="31"/>
    </row>
    <row r="16" spans="1:13" ht="56" customHeight="1">
      <c r="A16" s="2" t="s">
        <v>166</v>
      </c>
      <c r="B16" s="2" t="s">
        <v>168</v>
      </c>
      <c r="C16" s="2" t="s">
        <v>165</v>
      </c>
      <c r="D16" s="2" t="s">
        <v>351</v>
      </c>
      <c r="E16" s="32"/>
      <c r="F16" s="28"/>
      <c r="G16" s="31"/>
      <c r="H16" s="29"/>
      <c r="I16" s="33"/>
      <c r="J16" s="31"/>
      <c r="K16" s="31"/>
      <c r="L16" s="31"/>
      <c r="M16" s="31"/>
    </row>
    <row r="19" spans="1:13" ht="28" customHeight="1">
      <c r="A19" s="51" t="s">
        <v>352</v>
      </c>
      <c r="B19" s="51" t="s">
        <v>352</v>
      </c>
      <c r="C19" s="51" t="s">
        <v>352</v>
      </c>
      <c r="D19" s="51" t="s">
        <v>352</v>
      </c>
      <c r="E19" s="51" t="s">
        <v>352</v>
      </c>
      <c r="F19" s="51" t="s">
        <v>352</v>
      </c>
      <c r="G19" s="51" t="s">
        <v>352</v>
      </c>
      <c r="H19" s="51" t="s">
        <v>352</v>
      </c>
      <c r="I19" s="51" t="s">
        <v>352</v>
      </c>
      <c r="J19" s="51" t="s">
        <v>352</v>
      </c>
      <c r="K19" s="51" t="s">
        <v>352</v>
      </c>
      <c r="L19" s="51" t="s">
        <v>352</v>
      </c>
      <c r="M19" s="51" t="s">
        <v>352</v>
      </c>
    </row>
    <row r="20" spans="1:13" ht="64" customHeight="1">
      <c r="A20" s="52" t="s">
        <v>353</v>
      </c>
      <c r="B20" s="53" t="s">
        <v>353</v>
      </c>
      <c r="C20" s="53" t="s">
        <v>353</v>
      </c>
      <c r="D20" s="53" t="s">
        <v>353</v>
      </c>
      <c r="E20" s="53" t="s">
        <v>353</v>
      </c>
      <c r="F20" s="53" t="s">
        <v>353</v>
      </c>
      <c r="G20" s="53" t="s">
        <v>353</v>
      </c>
      <c r="H20" s="53" t="s">
        <v>353</v>
      </c>
      <c r="I20" s="53" t="s">
        <v>353</v>
      </c>
      <c r="J20" s="53" t="s">
        <v>353</v>
      </c>
      <c r="K20" s="53" t="s">
        <v>353</v>
      </c>
      <c r="L20" s="53" t="s">
        <v>353</v>
      </c>
      <c r="M20" s="54" t="s">
        <v>353</v>
      </c>
    </row>
    <row r="21" spans="1:13" ht="64" customHeight="1">
      <c r="A21" s="55" t="s">
        <v>353</v>
      </c>
      <c r="B21" s="56" t="s">
        <v>353</v>
      </c>
      <c r="C21" s="56" t="s">
        <v>353</v>
      </c>
      <c r="D21" s="56" t="s">
        <v>353</v>
      </c>
      <c r="E21" s="56" t="s">
        <v>353</v>
      </c>
      <c r="F21" s="56" t="s">
        <v>353</v>
      </c>
      <c r="G21" s="56" t="s">
        <v>353</v>
      </c>
      <c r="H21" s="56" t="s">
        <v>353</v>
      </c>
      <c r="I21" s="56" t="s">
        <v>353</v>
      </c>
      <c r="J21" s="56" t="s">
        <v>353</v>
      </c>
      <c r="K21" s="56" t="s">
        <v>353</v>
      </c>
      <c r="L21" s="56" t="s">
        <v>353</v>
      </c>
      <c r="M21" s="57" t="s">
        <v>353</v>
      </c>
    </row>
  </sheetData>
  <mergeCells count="4">
    <mergeCell ref="A1:M1"/>
    <mergeCell ref="A2:M2"/>
    <mergeCell ref="A19:M19"/>
    <mergeCell ref="A20:M21"/>
  </mergeCells>
  <dataValidations count="2">
    <dataValidation type="list" sqref="D5:D16" xr:uid="{00000000-0002-0000-0400-000000000000}">
      <formula1>"Не отправлено,Отправлено,Ответ получен,Отказ,Нет ответа"</formula1>
    </dataValidation>
    <dataValidation type="list" sqref="M5:M16" xr:uid="{00000000-0002-0000-0400-000001000000}">
      <formula1>"Тестировать,Резерв,Отказ,Нужна проверка"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"/>
  <sheetViews>
    <sheetView showGridLines="0" tabSelected="1" workbookViewId="0">
      <selection sqref="A1:F1"/>
    </sheetView>
  </sheetViews>
  <sheetFormatPr baseColWidth="10" defaultColWidth="8.83203125" defaultRowHeight="14"/>
  <cols>
    <col min="1" max="1" width="24" customWidth="1"/>
    <col min="2" max="2" width="42" customWidth="1"/>
    <col min="3" max="3" width="55" customWidth="1"/>
    <col min="4" max="4" width="26" customWidth="1"/>
    <col min="5" max="6" width="14" customWidth="1"/>
  </cols>
  <sheetData>
    <row r="1" spans="1:6" ht="46" customHeight="1">
      <c r="A1" s="38" t="s">
        <v>354</v>
      </c>
      <c r="B1" s="38" t="s">
        <v>354</v>
      </c>
      <c r="C1" s="38" t="s">
        <v>354</v>
      </c>
      <c r="D1" s="38" t="s">
        <v>354</v>
      </c>
      <c r="E1" s="38" t="s">
        <v>354</v>
      </c>
      <c r="F1" s="38" t="s">
        <v>354</v>
      </c>
    </row>
    <row r="2" spans="1:6" ht="34" customHeight="1">
      <c r="A2" s="39" t="s">
        <v>355</v>
      </c>
      <c r="B2" s="40" t="s">
        <v>355</v>
      </c>
      <c r="C2" s="40" t="s">
        <v>355</v>
      </c>
      <c r="D2" s="40" t="s">
        <v>355</v>
      </c>
      <c r="E2" s="40" t="s">
        <v>355</v>
      </c>
      <c r="F2" s="41" t="s">
        <v>355</v>
      </c>
    </row>
    <row r="4" spans="1:6" ht="28" customHeight="1">
      <c r="A4" s="51" t="s">
        <v>356</v>
      </c>
      <c r="B4" s="51" t="s">
        <v>356</v>
      </c>
      <c r="C4" s="51" t="s">
        <v>356</v>
      </c>
      <c r="D4" s="51" t="s">
        <v>356</v>
      </c>
      <c r="E4" s="51" t="s">
        <v>356</v>
      </c>
      <c r="F4" s="51" t="s">
        <v>356</v>
      </c>
    </row>
    <row r="5" spans="1:6" ht="48" customHeight="1">
      <c r="A5" s="34" t="s">
        <v>357</v>
      </c>
      <c r="B5" s="34" t="s">
        <v>358</v>
      </c>
      <c r="C5" s="34" t="s">
        <v>359</v>
      </c>
      <c r="D5" s="34" t="s">
        <v>360</v>
      </c>
      <c r="E5" s="34"/>
      <c r="F5" s="34"/>
    </row>
    <row r="6" spans="1:6" ht="48" customHeight="1">
      <c r="A6" s="35" t="s">
        <v>361</v>
      </c>
      <c r="B6" s="35" t="s">
        <v>362</v>
      </c>
      <c r="C6" s="35" t="s">
        <v>363</v>
      </c>
      <c r="D6" s="35" t="s">
        <v>364</v>
      </c>
      <c r="E6" s="35"/>
      <c r="F6" s="35"/>
    </row>
    <row r="7" spans="1:6" ht="48" customHeight="1">
      <c r="A7" s="31" t="s">
        <v>365</v>
      </c>
      <c r="B7" s="31" t="s">
        <v>366</v>
      </c>
      <c r="C7" s="31" t="s">
        <v>367</v>
      </c>
      <c r="D7" s="31" t="s">
        <v>368</v>
      </c>
      <c r="E7" s="31"/>
      <c r="F7" s="31"/>
    </row>
    <row r="9" spans="1:6" ht="28" customHeight="1">
      <c r="A9" s="51" t="s">
        <v>369</v>
      </c>
      <c r="B9" s="51" t="s">
        <v>369</v>
      </c>
      <c r="C9" s="51" t="s">
        <v>369</v>
      </c>
      <c r="D9" s="51" t="s">
        <v>369</v>
      </c>
      <c r="E9" s="51" t="s">
        <v>369</v>
      </c>
      <c r="F9" s="51" t="s">
        <v>369</v>
      </c>
    </row>
    <row r="10" spans="1:6" ht="42" customHeight="1">
      <c r="A10" s="1" t="s">
        <v>370</v>
      </c>
      <c r="B10" s="1" t="s">
        <v>371</v>
      </c>
      <c r="C10" s="1" t="s">
        <v>372</v>
      </c>
      <c r="D10" s="1" t="s">
        <v>373</v>
      </c>
      <c r="E10" s="1"/>
      <c r="F10" s="1"/>
    </row>
    <row r="11" spans="1:6" ht="58" customHeight="1">
      <c r="A11" s="2" t="s">
        <v>14</v>
      </c>
      <c r="B11" s="2" t="s">
        <v>374</v>
      </c>
      <c r="C11" s="2" t="s">
        <v>375</v>
      </c>
      <c r="D11" s="2" t="s">
        <v>376</v>
      </c>
      <c r="E11" s="2"/>
      <c r="F11" s="2"/>
    </row>
    <row r="12" spans="1:6" ht="58" customHeight="1">
      <c r="A12" s="2" t="s">
        <v>377</v>
      </c>
      <c r="B12" s="2" t="s">
        <v>378</v>
      </c>
      <c r="C12" s="2" t="s">
        <v>379</v>
      </c>
      <c r="D12" s="2" t="s">
        <v>380</v>
      </c>
      <c r="E12" s="2"/>
      <c r="F12" s="2"/>
    </row>
    <row r="13" spans="1:6" ht="58" customHeight="1">
      <c r="A13" s="2" t="s">
        <v>381</v>
      </c>
      <c r="B13" s="2" t="s">
        <v>382</v>
      </c>
      <c r="C13" s="2" t="s">
        <v>383</v>
      </c>
      <c r="D13" s="2" t="s">
        <v>384</v>
      </c>
      <c r="E13" s="2"/>
      <c r="F13" s="2"/>
    </row>
    <row r="15" spans="1:6" ht="28" customHeight="1">
      <c r="A15" s="51" t="s">
        <v>385</v>
      </c>
      <c r="B15" s="51" t="s">
        <v>385</v>
      </c>
      <c r="C15" s="51" t="s">
        <v>385</v>
      </c>
      <c r="D15" s="51" t="s">
        <v>385</v>
      </c>
      <c r="E15" s="51" t="s">
        <v>385</v>
      </c>
      <c r="F15" s="51" t="s">
        <v>385</v>
      </c>
    </row>
    <row r="16" spans="1:6" ht="42" customHeight="1">
      <c r="A16" s="1" t="s">
        <v>386</v>
      </c>
      <c r="B16" s="1" t="s">
        <v>387</v>
      </c>
      <c r="C16" s="1" t="s">
        <v>388</v>
      </c>
    </row>
    <row r="17" spans="1:6" ht="44" customHeight="1">
      <c r="A17" s="2" t="s">
        <v>389</v>
      </c>
      <c r="B17" s="36">
        <v>0.3</v>
      </c>
      <c r="C17" s="2" t="s">
        <v>390</v>
      </c>
    </row>
    <row r="18" spans="1:6" ht="44" customHeight="1">
      <c r="A18" s="2" t="s">
        <v>391</v>
      </c>
      <c r="B18" s="36">
        <v>0.2</v>
      </c>
      <c r="C18" s="2" t="s">
        <v>392</v>
      </c>
    </row>
    <row r="19" spans="1:6" ht="44" customHeight="1">
      <c r="A19" s="2" t="s">
        <v>393</v>
      </c>
      <c r="B19" s="36">
        <v>0.2</v>
      </c>
      <c r="C19" s="2" t="s">
        <v>394</v>
      </c>
    </row>
    <row r="20" spans="1:6" ht="44" customHeight="1">
      <c r="A20" s="2" t="s">
        <v>395</v>
      </c>
      <c r="B20" s="36">
        <v>0.15</v>
      </c>
      <c r="C20" s="2" t="s">
        <v>396</v>
      </c>
    </row>
    <row r="21" spans="1:6" ht="44" customHeight="1">
      <c r="A21" s="2" t="s">
        <v>397</v>
      </c>
      <c r="B21" s="36">
        <v>0.1</v>
      </c>
      <c r="C21" s="2" t="s">
        <v>398</v>
      </c>
    </row>
    <row r="22" spans="1:6" ht="44" customHeight="1">
      <c r="A22" s="2" t="s">
        <v>399</v>
      </c>
      <c r="B22" s="36">
        <v>0.05</v>
      </c>
      <c r="C22" s="2" t="s">
        <v>400</v>
      </c>
    </row>
    <row r="24" spans="1:6" ht="28" customHeight="1">
      <c r="A24" s="51" t="s">
        <v>401</v>
      </c>
      <c r="B24" s="51" t="s">
        <v>401</v>
      </c>
      <c r="C24" s="51" t="s">
        <v>401</v>
      </c>
      <c r="D24" s="51" t="s">
        <v>401</v>
      </c>
      <c r="E24" s="51" t="s">
        <v>401</v>
      </c>
      <c r="F24" s="51" t="s">
        <v>401</v>
      </c>
    </row>
    <row r="25" spans="1:6" ht="42" customHeight="1">
      <c r="A25" s="2" t="s">
        <v>17</v>
      </c>
      <c r="B25" s="2" t="s">
        <v>402</v>
      </c>
      <c r="C25" s="2" t="s">
        <v>403</v>
      </c>
      <c r="D25" s="2"/>
      <c r="E25" s="2"/>
      <c r="F25" s="2"/>
    </row>
    <row r="26" spans="1:6" ht="42" customHeight="1">
      <c r="A26" s="2" t="s">
        <v>20</v>
      </c>
      <c r="B26" s="2" t="s">
        <v>404</v>
      </c>
      <c r="C26" s="2" t="s">
        <v>405</v>
      </c>
      <c r="D26" s="2"/>
      <c r="E26" s="2"/>
      <c r="F26" s="2"/>
    </row>
    <row r="27" spans="1:6" ht="42" customHeight="1">
      <c r="A27" s="2" t="s">
        <v>23</v>
      </c>
      <c r="B27" s="2" t="s">
        <v>406</v>
      </c>
      <c r="C27" s="2" t="s">
        <v>407</v>
      </c>
      <c r="D27" s="2"/>
      <c r="E27" s="2"/>
      <c r="F27" s="2"/>
    </row>
    <row r="28" spans="1:6" ht="42" customHeight="1">
      <c r="A28" s="2" t="s">
        <v>26</v>
      </c>
      <c r="B28" s="2" t="s">
        <v>408</v>
      </c>
      <c r="C28" s="2" t="s">
        <v>409</v>
      </c>
      <c r="D28" s="2"/>
      <c r="E28" s="2"/>
      <c r="F28" s="2"/>
    </row>
    <row r="29" spans="1:6" ht="42" customHeight="1">
      <c r="A29" s="2" t="s">
        <v>29</v>
      </c>
      <c r="B29" s="2" t="s">
        <v>410</v>
      </c>
      <c r="C29" s="2" t="s">
        <v>411</v>
      </c>
      <c r="D29" s="2"/>
      <c r="E29" s="2"/>
      <c r="F29" s="2"/>
    </row>
    <row r="30" spans="1:6" ht="42" customHeight="1">
      <c r="A30" s="2" t="s">
        <v>412</v>
      </c>
      <c r="B30" s="2" t="s">
        <v>413</v>
      </c>
      <c r="C30" s="2" t="s">
        <v>414</v>
      </c>
      <c r="D30" s="2"/>
      <c r="E30" s="2"/>
      <c r="F30" s="2"/>
    </row>
    <row r="32" spans="1:6" ht="54" customHeight="1">
      <c r="A32" s="64" t="s">
        <v>415</v>
      </c>
      <c r="B32" s="65" t="s">
        <v>415</v>
      </c>
      <c r="C32" s="65" t="s">
        <v>415</v>
      </c>
      <c r="D32" s="65" t="s">
        <v>415</v>
      </c>
      <c r="E32" s="65" t="s">
        <v>415</v>
      </c>
      <c r="F32" s="66" t="s">
        <v>415</v>
      </c>
    </row>
    <row r="33" spans="1:6" ht="54" customHeight="1">
      <c r="A33" s="70" t="s">
        <v>415</v>
      </c>
      <c r="B33" s="71" t="s">
        <v>415</v>
      </c>
      <c r="C33" s="71" t="s">
        <v>415</v>
      </c>
      <c r="D33" s="71" t="s">
        <v>415</v>
      </c>
      <c r="E33" s="71" t="s">
        <v>415</v>
      </c>
      <c r="F33" s="72" t="s">
        <v>415</v>
      </c>
    </row>
  </sheetData>
  <mergeCells count="7">
    <mergeCell ref="A24:F24"/>
    <mergeCell ref="A32:F33"/>
    <mergeCell ref="A1:F1"/>
    <mergeCell ref="A2:F2"/>
    <mergeCell ref="A4:F4"/>
    <mergeCell ref="A9:F9"/>
    <mergeCell ref="A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Итог</vt:lpstr>
      <vt:lpstr>Блогеры</vt:lpstr>
      <vt:lpstr>Медиаплан</vt:lpstr>
      <vt:lpstr>Доказательства</vt:lpstr>
      <vt:lpstr>Запросы менеджерам</vt:lpstr>
      <vt:lpstr>Методика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Гордей Цыганков</cp:lastModifiedBy>
  <dcterms:created xsi:type="dcterms:W3CDTF">2026-08-06T23:30:09Z</dcterms:created>
  <dcterms:modified xsi:type="dcterms:W3CDTF">2026-08-06T23:30:10Z</dcterms:modified>
</cp:coreProperties>
</file>